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5" yWindow="180" windowWidth="11700" windowHeight="6675" tabRatio="941"/>
  </bookViews>
  <sheets>
    <sheet name="SAÚDE" sheetId="25" r:id="rId1"/>
    <sheet name="ANEXO I" sheetId="43" state="hidden" r:id="rId2"/>
    <sheet name="ANEXO II" sheetId="44" state="hidden" r:id="rId3"/>
  </sheets>
  <definedNames>
    <definedName name="_xlnm.Print_Area" localSheetId="0">SAÚDE!$A$1:$E$150</definedName>
  </definedNames>
  <calcPr calcId="145621"/>
  <fileRecoveryPr autoRecover="0"/>
</workbook>
</file>

<file path=xl/calcChain.xml><?xml version="1.0" encoding="utf-8"?>
<calcChain xmlns="http://schemas.openxmlformats.org/spreadsheetml/2006/main">
  <c r="E16" i="25" l="1"/>
  <c r="E116" i="25" l="1"/>
  <c r="E53" i="25" l="1"/>
  <c r="E52" i="25"/>
  <c r="E49" i="25"/>
  <c r="E48" i="25"/>
  <c r="E47" i="25"/>
  <c r="E46" i="25"/>
  <c r="E45" i="25"/>
  <c r="E44" i="25"/>
  <c r="E43" i="25"/>
  <c r="E40" i="25"/>
  <c r="E39" i="25"/>
  <c r="E38" i="25"/>
  <c r="E37" i="25"/>
  <c r="E36" i="25"/>
  <c r="E35" i="25"/>
  <c r="E34" i="25"/>
  <c r="E31" i="25"/>
  <c r="E30" i="25"/>
  <c r="E29" i="25"/>
  <c r="E28" i="25"/>
  <c r="E27" i="25"/>
  <c r="E26" i="25"/>
  <c r="E25" i="25"/>
  <c r="E22" i="25" l="1"/>
  <c r="E21" i="25"/>
  <c r="E20" i="25"/>
  <c r="E19" i="25"/>
  <c r="E18" i="25"/>
  <c r="E17" i="25"/>
  <c r="E15" i="25"/>
  <c r="J79" i="44"/>
  <c r="N79" i="44" s="1"/>
  <c r="J78" i="44"/>
  <c r="N78" i="44" s="1"/>
  <c r="J77" i="44"/>
  <c r="N77" i="44" s="1"/>
  <c r="J76" i="44"/>
  <c r="N76" i="44" s="1"/>
  <c r="J75" i="44"/>
  <c r="N75" i="44" s="1"/>
  <c r="J74" i="44"/>
  <c r="N74" i="44" s="1"/>
  <c r="J73" i="44"/>
  <c r="N73" i="44" s="1"/>
  <c r="J72" i="44"/>
  <c r="N72" i="44" s="1"/>
  <c r="J71" i="44"/>
  <c r="N71" i="44" s="1"/>
  <c r="J70" i="44"/>
  <c r="N70" i="44" s="1"/>
  <c r="J69" i="44"/>
  <c r="N69" i="44" s="1"/>
  <c r="J68" i="44"/>
  <c r="N68" i="44" s="1"/>
  <c r="J67" i="44"/>
  <c r="N67" i="44" s="1"/>
  <c r="J66" i="44"/>
  <c r="N66" i="44" s="1"/>
  <c r="J65" i="44"/>
  <c r="N65" i="44" s="1"/>
  <c r="J64" i="44"/>
  <c r="N64" i="44" s="1"/>
  <c r="J63" i="44"/>
  <c r="N63" i="44" s="1"/>
  <c r="J62" i="44"/>
  <c r="N62" i="44" s="1"/>
  <c r="J61" i="44"/>
  <c r="N61" i="44" s="1"/>
  <c r="J60" i="44"/>
  <c r="N60" i="44" s="1"/>
  <c r="J59" i="44"/>
  <c r="N59" i="44" s="1"/>
  <c r="J58" i="44"/>
  <c r="N58" i="44" s="1"/>
  <c r="J57" i="44"/>
  <c r="N57" i="44" s="1"/>
  <c r="J56" i="44"/>
  <c r="N56" i="44" s="1"/>
  <c r="J55" i="44"/>
  <c r="N55" i="44" s="1"/>
  <c r="J54" i="44"/>
  <c r="N54" i="44" s="1"/>
  <c r="J53" i="44"/>
  <c r="N53" i="44" s="1"/>
  <c r="J52" i="44"/>
  <c r="N52" i="44" s="1"/>
  <c r="J51" i="44"/>
  <c r="N51" i="44" s="1"/>
  <c r="J50" i="44"/>
  <c r="N50" i="44" s="1"/>
  <c r="J49" i="44"/>
  <c r="N49" i="44" s="1"/>
  <c r="J48" i="44"/>
  <c r="N48" i="44" s="1"/>
  <c r="J47" i="44"/>
  <c r="N47" i="44" s="1"/>
  <c r="J46" i="44"/>
  <c r="N46" i="44" s="1"/>
  <c r="J45" i="44"/>
  <c r="N45" i="44" s="1"/>
  <c r="J44" i="44"/>
  <c r="N44" i="44" s="1"/>
  <c r="J43" i="44"/>
  <c r="N43" i="44" s="1"/>
  <c r="J42" i="44"/>
  <c r="N42" i="44" s="1"/>
  <c r="J41" i="44"/>
  <c r="J40" i="44"/>
  <c r="N40" i="44" s="1"/>
  <c r="J39" i="44"/>
  <c r="N39" i="44" s="1"/>
  <c r="J38" i="44"/>
  <c r="N38" i="44" s="1"/>
  <c r="J37" i="44"/>
  <c r="N37" i="44" s="1"/>
  <c r="J36" i="44"/>
  <c r="N36" i="44" s="1"/>
  <c r="J35" i="44"/>
  <c r="N35" i="44" s="1"/>
  <c r="J34" i="44"/>
  <c r="N34" i="44" s="1"/>
  <c r="J33" i="44"/>
  <c r="N33" i="44" s="1"/>
  <c r="J32" i="44"/>
  <c r="N32" i="44" s="1"/>
  <c r="J31" i="44"/>
  <c r="N31" i="44" s="1"/>
  <c r="J30" i="44"/>
  <c r="N30" i="44" s="1"/>
  <c r="J29" i="44"/>
  <c r="N29" i="44" s="1"/>
  <c r="J28" i="44"/>
  <c r="N28" i="44" s="1"/>
  <c r="J27" i="44"/>
  <c r="N27" i="44" s="1"/>
  <c r="J26" i="44"/>
  <c r="N26" i="44" s="1"/>
  <c r="J25" i="44"/>
  <c r="N25" i="44" s="1"/>
  <c r="J24" i="44"/>
  <c r="N24" i="44" s="1"/>
  <c r="J23" i="44"/>
  <c r="N23" i="44" s="1"/>
  <c r="J22" i="44"/>
  <c r="N22" i="44" s="1"/>
  <c r="J21" i="44"/>
  <c r="N21" i="44" s="1"/>
  <c r="J20" i="44"/>
  <c r="N20" i="44" s="1"/>
  <c r="J19" i="44"/>
  <c r="N19" i="44" s="1"/>
  <c r="J18" i="44"/>
  <c r="N18" i="44" s="1"/>
  <c r="J17" i="44"/>
  <c r="N17" i="44" s="1"/>
  <c r="J16" i="44"/>
  <c r="N16" i="44" s="1"/>
  <c r="J15" i="44"/>
  <c r="J14" i="44"/>
  <c r="N14" i="44" s="1"/>
  <c r="J13" i="44"/>
  <c r="N13" i="44" s="1"/>
  <c r="J12" i="44"/>
  <c r="N12" i="44" s="1"/>
  <c r="J11" i="44"/>
  <c r="N11" i="44" s="1"/>
  <c r="J10" i="44"/>
  <c r="N10" i="44" s="1"/>
  <c r="J9" i="44"/>
  <c r="N9" i="44" s="1"/>
  <c r="N8" i="44"/>
  <c r="M8" i="44"/>
  <c r="L8" i="44"/>
  <c r="K8" i="44"/>
  <c r="K9" i="44" l="1"/>
  <c r="L9" i="44"/>
  <c r="M9" i="44"/>
  <c r="K10" i="44"/>
  <c r="L10" i="44"/>
  <c r="M10" i="44"/>
  <c r="K11" i="44"/>
  <c r="L11" i="44"/>
  <c r="M11" i="44"/>
  <c r="K12" i="44"/>
  <c r="L12" i="44"/>
  <c r="M12" i="44"/>
  <c r="K13" i="44"/>
  <c r="L13" i="44"/>
  <c r="M13" i="44"/>
  <c r="K14" i="44"/>
  <c r="L14" i="44"/>
  <c r="M14" i="44"/>
  <c r="N15" i="44"/>
  <c r="M15" i="44"/>
  <c r="L15" i="44"/>
  <c r="K15" i="44"/>
  <c r="K16" i="44"/>
  <c r="L16" i="44"/>
  <c r="M16" i="44"/>
  <c r="K17" i="44"/>
  <c r="L17" i="44"/>
  <c r="M17" i="44"/>
  <c r="K18" i="44"/>
  <c r="L18" i="44"/>
  <c r="M18" i="44"/>
  <c r="K19" i="44"/>
  <c r="L19" i="44"/>
  <c r="M19" i="44"/>
  <c r="K20" i="44"/>
  <c r="L20" i="44"/>
  <c r="M20" i="44"/>
  <c r="K21" i="44"/>
  <c r="L21" i="44"/>
  <c r="M21" i="44"/>
  <c r="K22" i="44"/>
  <c r="L22" i="44"/>
  <c r="M22" i="44"/>
  <c r="K23" i="44"/>
  <c r="L23" i="44"/>
  <c r="M23" i="44"/>
  <c r="K24" i="44"/>
  <c r="L24" i="44"/>
  <c r="M24" i="44"/>
  <c r="K25" i="44"/>
  <c r="L25" i="44"/>
  <c r="M25" i="44"/>
  <c r="K26" i="44"/>
  <c r="L26" i="44"/>
  <c r="M26" i="44"/>
  <c r="K27" i="44"/>
  <c r="L27" i="44"/>
  <c r="M27" i="44"/>
  <c r="K28" i="44"/>
  <c r="L28" i="44"/>
  <c r="M28" i="44"/>
  <c r="K29" i="44"/>
  <c r="L29" i="44"/>
  <c r="M29" i="44"/>
  <c r="K30" i="44"/>
  <c r="L30" i="44"/>
  <c r="M30" i="44"/>
  <c r="K31" i="44"/>
  <c r="L31" i="44"/>
  <c r="M31" i="44"/>
  <c r="K32" i="44"/>
  <c r="L32" i="44"/>
  <c r="M32" i="44"/>
  <c r="K33" i="44"/>
  <c r="L33" i="44"/>
  <c r="M33" i="44"/>
  <c r="K34" i="44"/>
  <c r="L34" i="44"/>
  <c r="M34" i="44"/>
  <c r="K35" i="44"/>
  <c r="L35" i="44"/>
  <c r="M35" i="44"/>
  <c r="K36" i="44"/>
  <c r="L36" i="44"/>
  <c r="M36" i="44"/>
  <c r="K37" i="44"/>
  <c r="L37" i="44"/>
  <c r="M37" i="44"/>
  <c r="K38" i="44"/>
  <c r="L38" i="44"/>
  <c r="M38" i="44"/>
  <c r="K39" i="44"/>
  <c r="L39" i="44"/>
  <c r="M39" i="44"/>
  <c r="K40" i="44"/>
  <c r="L40" i="44"/>
  <c r="M40" i="44"/>
  <c r="K42" i="44"/>
  <c r="L42" i="44"/>
  <c r="M42" i="44"/>
  <c r="K43" i="44"/>
  <c r="L43" i="44"/>
  <c r="M43" i="44"/>
  <c r="K44" i="44"/>
  <c r="L44" i="44"/>
  <c r="M44" i="44"/>
  <c r="K45" i="44"/>
  <c r="L45" i="44"/>
  <c r="M45" i="44"/>
  <c r="K46" i="44"/>
  <c r="L46" i="44"/>
  <c r="M46" i="44"/>
  <c r="K47" i="44"/>
  <c r="L47" i="44"/>
  <c r="M47" i="44"/>
  <c r="K48" i="44"/>
  <c r="L48" i="44"/>
  <c r="M48" i="44"/>
  <c r="K49" i="44"/>
  <c r="L49" i="44"/>
  <c r="M49" i="44"/>
  <c r="K50" i="44"/>
  <c r="L50" i="44"/>
  <c r="M50" i="44"/>
  <c r="K51" i="44"/>
  <c r="L51" i="44"/>
  <c r="M51" i="44"/>
  <c r="K52" i="44"/>
  <c r="L52" i="44"/>
  <c r="M52" i="44"/>
  <c r="K53" i="44"/>
  <c r="L53" i="44"/>
  <c r="M53" i="44"/>
  <c r="K54" i="44"/>
  <c r="L54" i="44"/>
  <c r="M54" i="44"/>
  <c r="K55" i="44"/>
  <c r="L55" i="44"/>
  <c r="M55" i="44"/>
  <c r="K56" i="44"/>
  <c r="L56" i="44"/>
  <c r="M56" i="44"/>
  <c r="K57" i="44"/>
  <c r="L57" i="44"/>
  <c r="M57" i="44"/>
  <c r="K58" i="44"/>
  <c r="L58" i="44"/>
  <c r="M58" i="44"/>
  <c r="K59" i="44"/>
  <c r="L59" i="44"/>
  <c r="M59" i="44"/>
  <c r="K60" i="44"/>
  <c r="L60" i="44"/>
  <c r="M60" i="44"/>
  <c r="K61" i="44"/>
  <c r="L61" i="44"/>
  <c r="M61" i="44"/>
  <c r="K62" i="44"/>
  <c r="L62" i="44"/>
  <c r="M62" i="44"/>
  <c r="K63" i="44"/>
  <c r="L63" i="44"/>
  <c r="M63" i="44"/>
  <c r="K64" i="44"/>
  <c r="L64" i="44"/>
  <c r="M64" i="44"/>
  <c r="K65" i="44"/>
  <c r="L65" i="44"/>
  <c r="M65" i="44"/>
  <c r="K66" i="44"/>
  <c r="L66" i="44"/>
  <c r="M66" i="44"/>
  <c r="K67" i="44"/>
  <c r="L67" i="44"/>
  <c r="M67" i="44"/>
  <c r="K68" i="44"/>
  <c r="L68" i="44"/>
  <c r="M68" i="44"/>
  <c r="K69" i="44"/>
  <c r="L69" i="44"/>
  <c r="M69" i="44"/>
  <c r="K70" i="44"/>
  <c r="L70" i="44"/>
  <c r="M70" i="44"/>
  <c r="K71" i="44"/>
  <c r="L71" i="44"/>
  <c r="M71" i="44"/>
  <c r="K72" i="44"/>
  <c r="L72" i="44"/>
  <c r="M72" i="44"/>
  <c r="K73" i="44"/>
  <c r="L73" i="44"/>
  <c r="M73" i="44"/>
  <c r="K74" i="44"/>
  <c r="L74" i="44"/>
  <c r="M74" i="44"/>
  <c r="K75" i="44"/>
  <c r="L75" i="44"/>
  <c r="M75" i="44"/>
  <c r="K76" i="44"/>
  <c r="L76" i="44"/>
  <c r="M76" i="44"/>
  <c r="K77" i="44"/>
  <c r="L77" i="44"/>
  <c r="M77" i="44"/>
  <c r="K78" i="44"/>
  <c r="L78" i="44"/>
  <c r="M78" i="44"/>
  <c r="K79" i="44"/>
  <c r="L79" i="44"/>
  <c r="M79" i="44"/>
  <c r="E51" i="25" l="1"/>
  <c r="E42" i="25"/>
  <c r="E33" i="25"/>
  <c r="E24" i="25"/>
  <c r="E14" i="25"/>
  <c r="E134" i="25"/>
  <c r="E132" i="25"/>
  <c r="E129" i="25"/>
  <c r="E128" i="25"/>
  <c r="E115" i="25"/>
  <c r="E137" i="25"/>
  <c r="E112" i="25"/>
  <c r="E111" i="25"/>
  <c r="E110" i="25"/>
  <c r="E109" i="25"/>
  <c r="E80" i="25"/>
  <c r="E107" i="25"/>
  <c r="E102" i="25"/>
  <c r="E97" i="25"/>
  <c r="E77" i="25"/>
  <c r="E72" i="25"/>
  <c r="E92" i="25"/>
  <c r="E87" i="25"/>
  <c r="E106" i="25"/>
  <c r="E101" i="25"/>
  <c r="E96" i="25"/>
  <c r="E76" i="25"/>
  <c r="E71" i="25"/>
  <c r="E91" i="25"/>
  <c r="E86" i="25"/>
  <c r="E105" i="25"/>
  <c r="E100" i="25"/>
  <c r="E95" i="25"/>
  <c r="E75" i="25"/>
  <c r="E70" i="25"/>
  <c r="E90" i="25"/>
  <c r="E85" i="25"/>
  <c r="E104" i="25"/>
  <c r="E99" i="25"/>
  <c r="E94" i="25"/>
  <c r="E74" i="25"/>
  <c r="E69" i="25"/>
  <c r="E89" i="25"/>
  <c r="E84" i="25"/>
  <c r="E83" i="25"/>
  <c r="E79" i="25"/>
  <c r="E59" i="25"/>
  <c r="E60" i="25"/>
  <c r="E61" i="25"/>
  <c r="E62" i="25"/>
  <c r="E64" i="25"/>
  <c r="E65" i="25"/>
  <c r="E66" i="25"/>
  <c r="E67" i="25"/>
  <c r="E81" i="25"/>
  <c r="E82" i="25"/>
  <c r="E58" i="25"/>
  <c r="E113" i="25"/>
  <c r="E139" i="25"/>
</calcChain>
</file>

<file path=xl/sharedStrings.xml><?xml version="1.0" encoding="utf-8"?>
<sst xmlns="http://schemas.openxmlformats.org/spreadsheetml/2006/main" count="451" uniqueCount="352">
  <si>
    <t>ICMS</t>
  </si>
  <si>
    <t>IPTU</t>
  </si>
  <si>
    <t>IPVA</t>
  </si>
  <si>
    <t>ITCD</t>
  </si>
  <si>
    <t>ITBI</t>
  </si>
  <si>
    <t>ISS</t>
  </si>
  <si>
    <t>SIMPLES</t>
  </si>
  <si>
    <t>LEI COMPLEMENTAR 87/96</t>
  </si>
  <si>
    <t>OBSERVAÇÕES:</t>
  </si>
  <si>
    <t xml:space="preserve">IMPOSTOS </t>
  </si>
  <si>
    <t xml:space="preserve">DÍVIDA ATIVA DOS IMPOSTOS </t>
  </si>
  <si>
    <t xml:space="preserve">MULTAS E JUROS DE MORA DOS IMPOSTOS </t>
  </si>
  <si>
    <t>MULTAS E JUROS DE MORA DA DÍVIDA ATIVA DOS IMPOSTOS</t>
  </si>
  <si>
    <t xml:space="preserve">TRANSFERÊNCIAS </t>
  </si>
  <si>
    <t>A         BASE DE CÁLCULO ESTADUAL - BE</t>
  </si>
  <si>
    <t>A1    75% do ICMS</t>
  </si>
  <si>
    <t>A2   75% da Dívida Ativa - ICMS</t>
  </si>
  <si>
    <t>B         BASE DE CÁLCULO MUNICIPAL - BM</t>
  </si>
  <si>
    <t>B1   25% do ICMS</t>
  </si>
  <si>
    <t>B2  25% da Dívida Ativa - ICMS</t>
  </si>
  <si>
    <t>C  BASE DE CÁLCULO 0,12XB.E.+ 0,15XB.M</t>
  </si>
  <si>
    <t>NOTA:</t>
  </si>
  <si>
    <t>Despesas que não entram no cômputo:</t>
  </si>
  <si>
    <t>4) função 09  - Previdência Social  (7ª Diretriz, inciso I, Resolução nº 322/2003)</t>
  </si>
  <si>
    <t>6) fontes de recursos que não sejam: 100,101,102,105,109 (7ª Diretriz, inciso VIII, Resolução nº 322/2003)</t>
  </si>
  <si>
    <t>ANEXO XVIII</t>
  </si>
  <si>
    <t>ESPECIFICAÇÃO</t>
  </si>
  <si>
    <t xml:space="preserve">RECEITAS </t>
  </si>
  <si>
    <t>A3   75% de Multas/Juros/Correção Monetária - ICMS</t>
  </si>
  <si>
    <t>A4   75% de Multas/Juros/Correção Monetária - Dívida Ativa do ICMS</t>
  </si>
  <si>
    <t>B3  25% de Multas/Juros/Correção Monetária  - ICMS</t>
  </si>
  <si>
    <t>A5   100% do SIMPLES</t>
  </si>
  <si>
    <t>A6   100% da Dívida Ativa - SIMPLES</t>
  </si>
  <si>
    <t>A7   100% de Multas/Juros/Correção Monetária  - SIMPLES</t>
  </si>
  <si>
    <t>A8   100% de Multas/Juros/Correção Monetária - Dívida Ativa do SIMPLES</t>
  </si>
  <si>
    <t>A9   50% do IPVA</t>
  </si>
  <si>
    <t>A10  50% da Dívida Ativa - IPVA</t>
  </si>
  <si>
    <t>A11   50% de Multas/Juros/Correção Monetária  - IPVA</t>
  </si>
  <si>
    <t>A12  50% de Multas/Juros/Correção Monetária - Dívida Ativa do IPVA</t>
  </si>
  <si>
    <t>A13  100% do ITCD</t>
  </si>
  <si>
    <t>A14   100% da Dívida Ativa - ITCD</t>
  </si>
  <si>
    <t>A15  100% de Multas/Juros/Correção Monetária - ITCD</t>
  </si>
  <si>
    <t>A16  100% de Multas/Juros/Correção Monetária - Dívida Ativa do ITCD</t>
  </si>
  <si>
    <t>A17 100% do Imposto sobre Renda e Provento de qualquer Natureza - IR</t>
  </si>
  <si>
    <t>A19 75% da Quota Parte IPI-Exportação</t>
  </si>
  <si>
    <t>A18 100% da Quota Parte FPE</t>
  </si>
  <si>
    <t>A20 75% da Transferência LC 87/96 - Lei Kandir</t>
  </si>
  <si>
    <t>B4  25% de Multas/Juros/Correção Monetária - Dívida Ativa do ICMS</t>
  </si>
  <si>
    <t>B5  50% do IPVA</t>
  </si>
  <si>
    <t>B6  50% da Dívida Ativa - IPVA</t>
  </si>
  <si>
    <t>B7  50% de Multas/Juros/Correção Monetária - IPVA</t>
  </si>
  <si>
    <t>B8  50% de Multas/Juros/Correção Monetária - Dívida Ativa do IPVA</t>
  </si>
  <si>
    <t>B9 100% do IPTU</t>
  </si>
  <si>
    <t>B10  100% da Dívida Ativa - IPTU</t>
  </si>
  <si>
    <t>B11  100% de Multas/Juros/Correção Monetária - IPTU</t>
  </si>
  <si>
    <t>B12  100% de Multas/Juros/Correção Monetária - Dívida Ativa do IPTU</t>
  </si>
  <si>
    <t>B13 100% do ISS</t>
  </si>
  <si>
    <t>B14 100% da Dívida Ativa - ISS</t>
  </si>
  <si>
    <t>B15 100% de Multas/Juros/Correção Monetária - ISS</t>
  </si>
  <si>
    <t>B16 100% de Multas/Juros/Correção Monetária - Dívida Ativa do ISS</t>
  </si>
  <si>
    <t>B17 100% do ITBI</t>
  </si>
  <si>
    <t>B18 100% da Dívida Ativa - ITBI</t>
  </si>
  <si>
    <t>B19 100% de Multas/Juros/Correção Monetária - ITBI</t>
  </si>
  <si>
    <t>B20 100% de Multas/Juros/Correção Monetária - Dívida Ativa do ITBI</t>
  </si>
  <si>
    <t>B21 100% da Quota Parte ITR</t>
  </si>
  <si>
    <t>B22 100% da Quota Parte FPM</t>
  </si>
  <si>
    <t>B23 25% da Quota Parte IPI-Exportação</t>
  </si>
  <si>
    <t>B24 25% da Transferência LC 87/96 - Lei Kandir</t>
  </si>
  <si>
    <t>D.1 FUNÇÃO 10 - SAÚDE</t>
  </si>
  <si>
    <t xml:space="preserve">       SUBFUNÇÕES:</t>
  </si>
  <si>
    <t xml:space="preserve">             Outros Encargos Especiais</t>
  </si>
  <si>
    <t>D.3 EXCLUSÕES</t>
  </si>
  <si>
    <t>5) função 28 - Encargos Especiais - outros grupos de despesa (só entra o grupo de despesa 1 - Pessoal e Encargos Sociais (Decisão nº 4620/2002 - TCDF)</t>
  </si>
  <si>
    <t>D.2 FUNÇÃO 28 - ENCARGOS ESPECIAIS (todos os grupos de despesa)</t>
  </si>
  <si>
    <t>CÓDIGO</t>
  </si>
  <si>
    <t>E  APLICAÇÕES EM AÇÕES E SERVIÇOS PÚBLICOS DE SAÚDE = (D1+D2-D3)</t>
  </si>
  <si>
    <t>F  SUPERÁVIT/DÉFICIT (D-C)</t>
  </si>
  <si>
    <t xml:space="preserve">Administração Geral                               </t>
  </si>
  <si>
    <t xml:space="preserve">Atenção Básica                                    </t>
  </si>
  <si>
    <t xml:space="preserve">Vigilância Sanitária                              </t>
  </si>
  <si>
    <t xml:space="preserve">Vigilância Epidemiológica                         </t>
  </si>
  <si>
    <t xml:space="preserve">Desenvolvimento Científico                        </t>
  </si>
  <si>
    <t xml:space="preserve">Tecnologia da Informação                          </t>
  </si>
  <si>
    <t xml:space="preserve">Formação de Recursos Humanos                      </t>
  </si>
  <si>
    <t xml:space="preserve">Assistência Hospitalar e Ambulatorial             </t>
  </si>
  <si>
    <t xml:space="preserve">Suporte Profilático e Terapêutico                 </t>
  </si>
  <si>
    <t xml:space="preserve">Alimentação e Nutrição                            </t>
  </si>
  <si>
    <t>1) elemento de despesa 92 (Portaria nº 2.047/2002 - MS e Decisão nº 6608/2010 - TCDF)</t>
  </si>
  <si>
    <t>2) modalidade de aplicação 91 ou outra que implique duplicidade  (Decisões nº 4620/2002 e 6608/2010 - TCDF)</t>
  </si>
  <si>
    <t>3) elemento de despesa 91 (Decisões nº 4620/2002 e 6608/2010 - TCDF)</t>
  </si>
  <si>
    <t>SECRETARIA DE ESTADO DE PLANEJAMENTO E ORÇAMENTO</t>
  </si>
  <si>
    <t xml:space="preserve">GOVERNO DO DISTRITO FEDERAL </t>
  </si>
  <si>
    <t>Demonstrativo elaborado com base nos seguintes dispositivos legais:  Lei nº 8.080/1990 (Lei do SUS), EC nº 29/2000, Resolução nº 322/2003 do Conselho Nacional de Saúde, Portaria nº 2.047/2002 do Ministério da Saúde,  Decisões nº 4620/2002, 7723/2009 e 6608/2010 do Tribunal de Contas do Distrito Federal - TCDF, Lei Complementar nº 141/2012</t>
  </si>
  <si>
    <t>SUBSECRETARIA DE ORÇAMENTO PÚBLICO</t>
  </si>
  <si>
    <t>7) despesas referidas no Art. 4º da Lei Complementar nº 141/2012</t>
  </si>
  <si>
    <t>REALIZADO</t>
  </si>
  <si>
    <t>LDO - artigo 8º, XVIII</t>
  </si>
  <si>
    <t>DEMONSTRATIVO DA APLICAÇÃO MÍNIMA EM SAÚDE  - 2014</t>
  </si>
  <si>
    <t>ANEXO I</t>
  </si>
  <si>
    <t>RELATÓRIO DA RECEITA PREVISTA DE ORIGEM TRIBUTÁRIA: 2014 A 2016</t>
  </si>
  <si>
    <t>VALORES CORRENTES EM R$</t>
  </si>
  <si>
    <t>FONTE</t>
  </si>
  <si>
    <t>TOTAL DA RECEITA DE ORIGEM TRIBUTÁRIA</t>
  </si>
  <si>
    <t>1100.00.00</t>
  </si>
  <si>
    <t xml:space="preserve">  RECEITA TRIBUTÁRIA</t>
  </si>
  <si>
    <t>1110.00.00</t>
  </si>
  <si>
    <t xml:space="preserve">   IMPOSTOS</t>
  </si>
  <si>
    <t>1112.00.00</t>
  </si>
  <si>
    <r>
      <t xml:space="preserve">    IMPOSTO SOBRE O PATRIMÔNIO E A RENDA</t>
    </r>
    <r>
      <rPr>
        <b/>
        <sz val="10"/>
        <color indexed="10"/>
        <rFont val="Arial"/>
        <family val="2"/>
      </rPr>
      <t/>
    </r>
  </si>
  <si>
    <t>1112.02.00</t>
  </si>
  <si>
    <t xml:space="preserve">    IMPOSTO S/ PROPRIEDADE PREDIAL E TERRITORIAL URBANO </t>
  </si>
  <si>
    <t>1112.04.00</t>
  </si>
  <si>
    <t xml:space="preserve">    IMPOSTO SOBRE RENDA/PROVENTOS DE QUALQUER NATUREZA</t>
  </si>
  <si>
    <t>1112.05.00</t>
  </si>
  <si>
    <t xml:space="preserve">    IMPOSTO S/ PROPRIEDADE DE VEÍCULO AUTOMOTORES</t>
  </si>
  <si>
    <t>1112.07.00</t>
  </si>
  <si>
    <t xml:space="preserve">    IMPOSTO S/TRANS. CAUSA MORTIS OU DOAÇÃO BENS E DIREITOS </t>
  </si>
  <si>
    <t>1112.08.00</t>
  </si>
  <si>
    <t xml:space="preserve">    IMPOSTO DE TRANS. INTER VIVOS DE BENS IMÓVEIS </t>
  </si>
  <si>
    <t>1113.00.00</t>
  </si>
  <si>
    <t xml:space="preserve">    IMPOSTO SOBRE A PRODUÇÃO E CIRCULAÇÃO</t>
  </si>
  <si>
    <t>1113.02.00</t>
  </si>
  <si>
    <t xml:space="preserve">    IMPOSTO S/ OP. REL.CIRC.MERC. S/ SERV.TRANSP.E COMUNICAÇÃO</t>
  </si>
  <si>
    <t>1113.02.22</t>
  </si>
  <si>
    <t>100.</t>
  </si>
  <si>
    <t xml:space="preserve">          FIN. ESPECIAL PARA O DESENVOLVIMENTO - FIDE</t>
  </si>
  <si>
    <t>1113.05.00</t>
  </si>
  <si>
    <t xml:space="preserve">    IMPOSTO SOBRE SERVIÇOS DE QUALQUER NATUREZA</t>
  </si>
  <si>
    <t>1113.06.00</t>
  </si>
  <si>
    <t xml:space="preserve">    IMPOSTO SIMPLES </t>
  </si>
  <si>
    <t>1120.00.00</t>
  </si>
  <si>
    <t xml:space="preserve">   TAXAS</t>
  </si>
  <si>
    <t>1121.00.00</t>
  </si>
  <si>
    <t xml:space="preserve">    PELO EXERCÍCIO DO PODER DE POLÍCIA</t>
  </si>
  <si>
    <t>1121.41.00</t>
  </si>
  <si>
    <t xml:space="preserve">    TAXA DE FISC.SERV.PÚBLICOS DE ABASTECIMENTO DE ÁGUA E SANEAMENTO</t>
  </si>
  <si>
    <t>1121.42.00</t>
  </si>
  <si>
    <t xml:space="preserve">    TAXA DE FISCALIZAÇÃO DO USO DOS RECURSOS HÍDRICOS</t>
  </si>
  <si>
    <t>1121.44.00</t>
  </si>
  <si>
    <t xml:space="preserve">    TAXA DE FUNCIONAMENTO DE ESTABELECIMENTO</t>
  </si>
  <si>
    <t>1121.45.00</t>
  </si>
  <si>
    <t xml:space="preserve">    TAXA  DE EXECUÇÃO DE OBRAS</t>
  </si>
  <si>
    <t>1122.00.00</t>
  </si>
  <si>
    <t xml:space="preserve">    PELA PRESTAÇÃO DE SERVIÇOS</t>
  </si>
  <si>
    <t>1122.05.00</t>
  </si>
  <si>
    <t xml:space="preserve">    TAXA DE EXPEDIENTE</t>
  </si>
  <si>
    <t>1122.09.00</t>
  </si>
  <si>
    <t xml:space="preserve">    TAXA DE VISTORIA DE ESTABELECIMENTO</t>
  </si>
  <si>
    <t>1122.90.00</t>
  </si>
  <si>
    <t xml:space="preserve">    TAXA DE LIMPEZA PÚBLICA</t>
  </si>
  <si>
    <t>1220.03.03</t>
  </si>
  <si>
    <t xml:space="preserve"> CONTRIB.  PROG. INCENT. ARREC. EDUC. TRIBUTÁRIA - PINAT</t>
  </si>
  <si>
    <t>1220.03.05</t>
  </si>
  <si>
    <t xml:space="preserve"> RECURSOS DO REGIME SIMPLIFICADO DE BARES E RESTAURANTES</t>
  </si>
  <si>
    <t>1600.02.20</t>
  </si>
  <si>
    <t xml:space="preserve"> REGIME ESPECIAL DE APURAÇÃO - REA ICMS</t>
  </si>
  <si>
    <t>1721.01.01</t>
  </si>
  <si>
    <t xml:space="preserve"> COTA-PARTE FUNDO DE PARTICIPAÇÃO DOS ESTADOS E DF</t>
  </si>
  <si>
    <t>1721.01.02</t>
  </si>
  <si>
    <t xml:space="preserve"> COTA-PARTE FUNDO DE PARTICIPAÇÃO DOS MUNICÍPIOS</t>
  </si>
  <si>
    <t xml:space="preserve"> OUTRAS RECEITAS CORRENTES</t>
  </si>
  <si>
    <t>1911.00.00</t>
  </si>
  <si>
    <t xml:space="preserve">    MULTAS E JUROS DE MORA DOS TRIBUTOS</t>
  </si>
  <si>
    <t>1911.20.00</t>
  </si>
  <si>
    <t xml:space="preserve">    MULTA E JUROS DE MORA DO ITCD</t>
  </si>
  <si>
    <t>1911.23.00</t>
  </si>
  <si>
    <t xml:space="preserve">    MULTA POR DESCUMPRIMENTO DE OBRIGAÇÃO ACESSÓRIA</t>
  </si>
  <si>
    <t>1911.38.00</t>
  </si>
  <si>
    <t xml:space="preserve">    MULTAS  E JUROS DE MORA DO IPTU</t>
  </si>
  <si>
    <t>1911.39.00</t>
  </si>
  <si>
    <t xml:space="preserve">    MULTAS  E JUROS DE MORA DO ITBI</t>
  </si>
  <si>
    <t>1911.40.00</t>
  </si>
  <si>
    <t xml:space="preserve">    MULTAS  E JUROS DE MORA DO ISS</t>
  </si>
  <si>
    <t>1911.41.00</t>
  </si>
  <si>
    <t xml:space="preserve">    MULTAS  E JUROS DE MORA DO IPVA</t>
  </si>
  <si>
    <t>1911.42.00</t>
  </si>
  <si>
    <t xml:space="preserve">    MULTAS  E JUROS DE MORA DO ICMS</t>
  </si>
  <si>
    <t>1911.43.00</t>
  </si>
  <si>
    <t xml:space="preserve">    MULTAS E JUROS DE MORA DA TLP</t>
  </si>
  <si>
    <t>1911.44.00</t>
  </si>
  <si>
    <t xml:space="preserve">    MULTAS E JUROS DE MORA DO IMPOSTO SIMPLES</t>
  </si>
  <si>
    <t>1911.99.00</t>
  </si>
  <si>
    <t xml:space="preserve">    MULTAS  E JUROS DE MORA DE OUTROS TRIBUTOS</t>
  </si>
  <si>
    <t>1913.00.00</t>
  </si>
  <si>
    <t xml:space="preserve">    MULTAS E JUROS DE MORA DA DÍVIDA ATIVA TRIBUTÁRIA</t>
  </si>
  <si>
    <t>1913.11.00</t>
  </si>
  <si>
    <t xml:space="preserve">    MULTAS E JUROS DE MORA DA DÍVIDA ATIVA DO IPTU</t>
  </si>
  <si>
    <t>1913.12.00</t>
  </si>
  <si>
    <t xml:space="preserve">    MULTAS E JUROS DE MORA DA DÍVIDA ATIVA DO ITBI</t>
  </si>
  <si>
    <t>1913.13.00</t>
  </si>
  <si>
    <t xml:space="preserve">    MULTAS E JUROS DE MORA DA DÍVIDA ATIVA DO ISS</t>
  </si>
  <si>
    <t>1913.14.00</t>
  </si>
  <si>
    <t xml:space="preserve">    MULTAS E JUROS DE MORA DA DÍVIDA ATIVA DO IPVA</t>
  </si>
  <si>
    <t>1913.15.00</t>
  </si>
  <si>
    <t xml:space="preserve">    MULTAS E JUROS DE MORA DA DÍVIDA ATIVA DO ICMS</t>
  </si>
  <si>
    <t>1913.20.00</t>
  </si>
  <si>
    <t xml:space="preserve">    MULTAS E JUROS DE MORA DA DÍVIDA ATIVA DO ITCD</t>
  </si>
  <si>
    <t>1913.22.00</t>
  </si>
  <si>
    <t xml:space="preserve">    MULTAS E JUROS DE MORA DA DÍVIDA ATIVA DA TLP</t>
  </si>
  <si>
    <t>1913.25.00</t>
  </si>
  <si>
    <t xml:space="preserve">    MULTAS E JUROS DE MORA DÍVIDA ATIVA DO IMPOSTO SIMPLES</t>
  </si>
  <si>
    <t>1913.35.00</t>
  </si>
  <si>
    <t xml:space="preserve">    MULTAS E JUROS DE MORA DA DÍVIDA ATIVA DA TAXA DE FUNCIONAMENTO DE ESTABELECIMENTOS(3)</t>
  </si>
  <si>
    <t>1913.99.00</t>
  </si>
  <si>
    <t xml:space="preserve">    MULTAS E JUROS DE MORA DÍVIDA ATIVA DE OUTROS TRIBUTOS</t>
  </si>
  <si>
    <t>1931.00.00</t>
  </si>
  <si>
    <t xml:space="preserve">    RECEITA DA DÍVIDA ATIVA TRIBUTÁRIA</t>
  </si>
  <si>
    <t>1931.11.00</t>
  </si>
  <si>
    <t xml:space="preserve">    RECEITA DA DÍVIDA ATIVA DO IPTU</t>
  </si>
  <si>
    <t>1931.12.00</t>
  </si>
  <si>
    <t xml:space="preserve">    RECEITA DA DÍVIDA ATIVA DO ITBI</t>
  </si>
  <si>
    <t>1931.13.00</t>
  </si>
  <si>
    <t xml:space="preserve">    RECEITA DA DÍVIDA ATIVA DO ISS</t>
  </si>
  <si>
    <t>1931.14.00</t>
  </si>
  <si>
    <t xml:space="preserve">    RECEITA DA DÍVIDA ATIVA DO IPVA</t>
  </si>
  <si>
    <t>1931.15.00</t>
  </si>
  <si>
    <t xml:space="preserve">    RECEITA DA DÍVIDA ATIVA DO ICMS</t>
  </si>
  <si>
    <t>1931.17.00</t>
  </si>
  <si>
    <t xml:space="preserve">    RECEITA DA DÍVIDA ATIVA DA TLP</t>
  </si>
  <si>
    <t>1931.20.00</t>
  </si>
  <si>
    <t xml:space="preserve">    RECEITA DA DÍVIDA ATIVA DO ITCD</t>
  </si>
  <si>
    <t>1931.21.00</t>
  </si>
  <si>
    <t xml:space="preserve">    RECEITA DA DÍVIDA ATIVA DO IMPOSTO SIMPLES</t>
  </si>
  <si>
    <t>1931.25.00</t>
  </si>
  <si>
    <t xml:space="preserve">    RECEITA DA DÍVIDA ATIVA ADVINDA LC 52/97 (COMP.C/ PRECATÓRIOS)</t>
  </si>
  <si>
    <t>1931.99.00</t>
  </si>
  <si>
    <t xml:space="preserve">    RECEITA DA DÍVIDA ATIVA DE OUTROS TRIBUTOS</t>
  </si>
  <si>
    <t>1934.00.00</t>
  </si>
  <si>
    <t xml:space="preserve">    ENCARGOS DA DÍVIDA ATIVA AJUIZADA (1)</t>
  </si>
  <si>
    <t xml:space="preserve"> Notas: (1)   Inclui Dívida Ativa Não-Tributária.</t>
  </si>
  <si>
    <t>Elaboração: Gerência de Estudos Econômicos e Política Fiscal/COPAFSUREC/SEF.</t>
  </si>
  <si>
    <t>ANEXO II</t>
  </si>
  <si>
    <t>RELATÓRIO DA RECEITA PREVISTA DE MULTAS E JUROS DE ORIGEM TRIBUTÁRIA: 2014 A 2016</t>
  </si>
  <si>
    <t>(base distr,)</t>
  </si>
  <si>
    <t xml:space="preserve">MULTAS E JUROS DE MORA DOS TRIBUTOS </t>
  </si>
  <si>
    <t>1911.20.01</t>
  </si>
  <si>
    <t xml:space="preserve">       MULTAS DO ITCD</t>
  </si>
  <si>
    <t>1911.20.02</t>
  </si>
  <si>
    <t xml:space="preserve">       JUROS DO ITCD</t>
  </si>
  <si>
    <t>1911.23.01</t>
  </si>
  <si>
    <t xml:space="preserve">       MULTAS POR ATRASO DA DMICRO</t>
  </si>
  <si>
    <t>1911.23.04</t>
  </si>
  <si>
    <t xml:space="preserve">       MULTAS P/DESCUMPRIMENTO OBRIGAÇÃO TRIB.ACESSÓRIA</t>
  </si>
  <si>
    <t>1911.23.05</t>
  </si>
  <si>
    <t xml:space="preserve">       MULTAS OBRIGAÇÃO ACESSÓRIA - LC 52/97 (SINAL)</t>
  </si>
  <si>
    <t>1911.23.08</t>
  </si>
  <si>
    <t xml:space="preserve">       MULTA POR DESC.OBRIG.TRIB.PRINCIPAL - AI ICMS</t>
  </si>
  <si>
    <t>1911.23.09</t>
  </si>
  <si>
    <t xml:space="preserve">       MULTA POR DESC.OBRIG.TRIB.PRINCIPAL - AI ISS</t>
  </si>
  <si>
    <t>1911.38.01</t>
  </si>
  <si>
    <t xml:space="preserve">       MULTAS DO IIPTU</t>
  </si>
  <si>
    <t>1911.38.02</t>
  </si>
  <si>
    <t xml:space="preserve">       JUROS DE MORA DO IPTU</t>
  </si>
  <si>
    <t>1911.39.01</t>
  </si>
  <si>
    <t xml:space="preserve">       MULTAS DO ITBI</t>
  </si>
  <si>
    <t>1911.39.02</t>
  </si>
  <si>
    <t xml:space="preserve">       JUROS DE MORA DO ITBI</t>
  </si>
  <si>
    <t>1911.40.01</t>
  </si>
  <si>
    <t xml:space="preserve">       MULTAS DO ISS</t>
  </si>
  <si>
    <t>1911.40.02</t>
  </si>
  <si>
    <t xml:space="preserve">       JUROS DE MORA DO ISS</t>
  </si>
  <si>
    <t>1911.41.01</t>
  </si>
  <si>
    <t xml:space="preserve">       MULTAS DO IPVA</t>
  </si>
  <si>
    <t>1911.41.02</t>
  </si>
  <si>
    <t xml:space="preserve">       JUROS DE MORA DO IPVA</t>
  </si>
  <si>
    <t>1911.42.01</t>
  </si>
  <si>
    <t xml:space="preserve">       MULTAS DO ICMS </t>
  </si>
  <si>
    <t>1911.42.02</t>
  </si>
  <si>
    <t xml:space="preserve">       JUROS DE MORA DO ICMS</t>
  </si>
  <si>
    <t>1911.43.01</t>
  </si>
  <si>
    <t xml:space="preserve">       MULTAS DA TLP</t>
  </si>
  <si>
    <t>1911.43.02</t>
  </si>
  <si>
    <t xml:space="preserve">       JUROS DE MORA DA TLP</t>
  </si>
  <si>
    <t>1911.44.01</t>
  </si>
  <si>
    <t xml:space="preserve">       MULTAS DO IMPOSTO SIMPLES</t>
  </si>
  <si>
    <t>1911.44.02</t>
  </si>
  <si>
    <t xml:space="preserve">       JUROS DE MORA DO IMPOSTO SIMPLES</t>
  </si>
  <si>
    <t>1911.99.03</t>
  </si>
  <si>
    <t xml:space="preserve">       MULTAS - OUTROS TRIBUTOS</t>
  </si>
  <si>
    <t>1911.99.04</t>
  </si>
  <si>
    <t xml:space="preserve">       JUROS DE MORA - OUTROS TRIBUTOS</t>
  </si>
  <si>
    <t>MULTAS E JUROS DE MORA DA DÍVIDA ATIVA TRIBUTÁRIA</t>
  </si>
  <si>
    <t>1913.11.01</t>
  </si>
  <si>
    <t xml:space="preserve">       MULTAS DA DÍVIDA ATIVA DO IPTU</t>
  </si>
  <si>
    <t>1913.11.02</t>
  </si>
  <si>
    <t xml:space="preserve">       JUROS DE MORA DA DÍVIDA ATIVA DO IPTU</t>
  </si>
  <si>
    <t>1913.11.03</t>
  </si>
  <si>
    <t xml:space="preserve">       ENCARGOS DA DÍVIDA ATIVA DO IPTU</t>
  </si>
  <si>
    <t>1913.12.01</t>
  </si>
  <si>
    <t xml:space="preserve">       MULTAS DA DÍVIDA ATIVA DO ITBI</t>
  </si>
  <si>
    <t>1913.12.02</t>
  </si>
  <si>
    <t xml:space="preserve">       JUROS DE MORA DA DÍVIDA ATIVA DO ITBI</t>
  </si>
  <si>
    <t>1913.12.03</t>
  </si>
  <si>
    <t xml:space="preserve">       ENCARGOS DA DÍVIDA ATIVA DO ITBI</t>
  </si>
  <si>
    <t>1913.13.01</t>
  </si>
  <si>
    <t xml:space="preserve">       MULTAS DA DÍVIDA ATIVA DO ISS</t>
  </si>
  <si>
    <t>1913.13.02</t>
  </si>
  <si>
    <t xml:space="preserve">       JUROS DE MORA DA DÍVIDA ATIVA DO ISS</t>
  </si>
  <si>
    <t>1913.13.03</t>
  </si>
  <si>
    <t xml:space="preserve">       ENCARGOS DA DÍVIDA ATIVA DO ISS</t>
  </si>
  <si>
    <t>1913.14.01</t>
  </si>
  <si>
    <t xml:space="preserve">       MULTAS DA DÍVIDA ATIVA DO IPVA</t>
  </si>
  <si>
    <t>1913.14.02</t>
  </si>
  <si>
    <t xml:space="preserve">       JUROS DE MORA DA DÍVIDA ATIVA DO IPVA</t>
  </si>
  <si>
    <t>1913.14.03</t>
  </si>
  <si>
    <t xml:space="preserve">       ENCARGOS DA DÍVIDA ATIVA DO IPVA</t>
  </si>
  <si>
    <t>1913.15.01</t>
  </si>
  <si>
    <t xml:space="preserve">       MULTAS DA DÍVIDA ATIVA DO ICMS</t>
  </si>
  <si>
    <t>1913.15.02</t>
  </si>
  <si>
    <t xml:space="preserve">       JUROS DE MORA DA DÍVIDA ATIVA DO ICMS</t>
  </si>
  <si>
    <t>1913.15.03</t>
  </si>
  <si>
    <t xml:space="preserve">       ENCARGOS DA DÍVIDA ATIVA DO ICMS</t>
  </si>
  <si>
    <t>1913.20.01</t>
  </si>
  <si>
    <t xml:space="preserve">       MULTAS DA DÍVIDA ATIVA DO ITCD</t>
  </si>
  <si>
    <t>1913.20.02</t>
  </si>
  <si>
    <t xml:space="preserve">       JUROS DE MORA DA DÍVIDA ATIVA DO ITCD</t>
  </si>
  <si>
    <t>1913.20.03</t>
  </si>
  <si>
    <t xml:space="preserve">       ENCARGOS DA DÍVIDA ATIVA DO ITCD</t>
  </si>
  <si>
    <t>1913.22.01</t>
  </si>
  <si>
    <t xml:space="preserve">       MULTAS DA DÍVIDA ATIVA DA TLP</t>
  </si>
  <si>
    <t>1913.22.02</t>
  </si>
  <si>
    <t xml:space="preserve">       JUROS DE MORA DA DÍVIDA ATIVA DA TLP</t>
  </si>
  <si>
    <t>1913.22.03</t>
  </si>
  <si>
    <t xml:space="preserve">       ENCARGOS DA DÍVIDA ATIVA DA TLP</t>
  </si>
  <si>
    <t xml:space="preserve">    MULTAS E JUROS DE MORA DÍVIDA ATIVA DO SIMPLES</t>
  </si>
  <si>
    <t>1913.25.01</t>
  </si>
  <si>
    <t xml:space="preserve">       MULTAS DA DÍVIDA ATIVA DO SIMPLES</t>
  </si>
  <si>
    <t>1913.25.02</t>
  </si>
  <si>
    <t xml:space="preserve">       JUROS DE MORA DA DÍVIDA ATIVA DO SIMPLES</t>
  </si>
  <si>
    <t>1913.25.03</t>
  </si>
  <si>
    <t xml:space="preserve">       ENCARGOS DA DÍVIDA ATIVA DO SIMPLES</t>
  </si>
  <si>
    <t xml:space="preserve">    MULTAS E JUROS DE MORA DA DÍVIDA ATIVA DA TAXA DE FUNC. DE ESTABELECIMENTOS</t>
  </si>
  <si>
    <t>1913.35.01</t>
  </si>
  <si>
    <t xml:space="preserve">       MULTAS DA DÍVIDA ATIVA DA TAXA DE FUNCIONAMENTO DE ESTABELECIMENTOS</t>
  </si>
  <si>
    <t xml:space="preserve">    MULTAS E JUROS DE MORA DÍVIDA ATIVA OUTROS TRIBUTOS</t>
  </si>
  <si>
    <t>1913.99.01</t>
  </si>
  <si>
    <t xml:space="preserve">       MULTAS DA DÍVIDA ATIVA DE OUTROS TRIBUTOS</t>
  </si>
  <si>
    <t>1913.99.02</t>
  </si>
  <si>
    <t xml:space="preserve">       JUROS DE MORA DA DÍVIDA ATIVA DE OUTROS TRIBUTOS</t>
  </si>
  <si>
    <t>1913.99.03</t>
  </si>
  <si>
    <t xml:space="preserve">       ENCARGOS DA DÍVIDA ATIVA DE OUTROS TRIBUTOS</t>
  </si>
  <si>
    <t>IR</t>
  </si>
  <si>
    <t>COTA-PARTE FPE</t>
  </si>
  <si>
    <t>COTA-PARTE FPM</t>
  </si>
  <si>
    <t>COTA-PARTE ITR</t>
  </si>
  <si>
    <t>COTA-PARTE IPI</t>
  </si>
  <si>
    <t>1721.01.12</t>
  </si>
  <si>
    <t>1721.01.05</t>
  </si>
  <si>
    <t>1721.36.00</t>
  </si>
  <si>
    <t>D   DESPESAS  da UO 23901 - Fundo de Saúde do Distrito Federal                                 (Modalidade 90 - Aplicações Diretas; Fontes de Recursos: 100,  101, 102, 105, 109)</t>
  </si>
  <si>
    <t xml:space="preserve">    FUNÇÃO 10:</t>
  </si>
  <si>
    <t xml:space="preserve">             Administração Geral (Despesa de pessoal em atividade alheia à área - Subtítulo 8859)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</si>
</sst>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???_);_(@_)"/>
  </numFmts>
  <fonts count="46" x14ac:knownFonts="1">
    <font>
      <sz val="10"/>
      <name val="Times New Roman"/>
    </font>
    <font>
      <sz val="10"/>
      <name val="Times New Roman"/>
      <family val="1"/>
    </font>
    <font>
      <b/>
      <sz val="12"/>
      <color indexed="8"/>
      <name val="Arial"/>
      <family val="2"/>
    </font>
    <font>
      <sz val="10"/>
      <color indexed="8"/>
      <name val="Times New Roman"/>
      <family val="1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12"/>
      <name val="Arial"/>
      <family val="2"/>
    </font>
    <font>
      <sz val="10"/>
      <name val="Times New Roman"/>
      <family val="1"/>
    </font>
    <font>
      <b/>
      <sz val="15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Segoe UI"/>
      <family val="2"/>
    </font>
    <font>
      <sz val="11"/>
      <color rgb="FF000000"/>
      <name val="Segoe UI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6">
    <xf numFmtId="0" fontId="0" fillId="0" borderId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18" applyNumberFormat="0" applyAlignment="0" applyProtection="0"/>
    <xf numFmtId="0" fontId="25" fillId="25" borderId="19" applyNumberFormat="0" applyAlignment="0" applyProtection="0"/>
    <xf numFmtId="0" fontId="26" fillId="0" borderId="20" applyNumberFormat="0" applyFill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7" fillId="32" borderId="18" applyNumberFormat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0" fontId="21" fillId="35" borderId="21" applyNumberFormat="0" applyFont="0" applyAlignment="0" applyProtection="0"/>
    <xf numFmtId="9" fontId="18" fillId="0" borderId="0" applyFont="0" applyFill="0" applyBorder="0" applyAlignment="0" applyProtection="0"/>
    <xf numFmtId="0" fontId="30" fillId="24" borderId="22" applyNumberFormat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164" fontId="1" fillId="0" borderId="0" applyFont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</cellStyleXfs>
  <cellXfs count="209">
    <xf numFmtId="0" fontId="0" fillId="0" borderId="0" xfId="0"/>
    <xf numFmtId="0" fontId="3" fillId="0" borderId="0" xfId="0" applyFont="1"/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2" borderId="0" xfId="0" applyFont="1" applyFill="1"/>
    <xf numFmtId="0" fontId="14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Fill="1"/>
    <xf numFmtId="0" fontId="16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165" fontId="2" fillId="0" borderId="0" xfId="0" applyNumberFormat="1" applyFont="1"/>
    <xf numFmtId="0" fontId="9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3" fillId="0" borderId="0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5" fillId="37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38" fillId="38" borderId="0" xfId="34" applyFont="1" applyFill="1" applyBorder="1" applyAlignment="1">
      <alignment horizontal="left" vertical="top" wrapText="1"/>
    </xf>
    <xf numFmtId="0" fontId="38" fillId="38" borderId="0" xfId="35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center" wrapText="1"/>
    </xf>
    <xf numFmtId="0" fontId="3" fillId="0" borderId="0" xfId="0" applyFont="1" applyAlignment="1"/>
    <xf numFmtId="0" fontId="13" fillId="0" borderId="0" xfId="0" applyFont="1" applyFill="1" applyBorder="1" applyAlignment="1">
      <alignment vertical="center" wrapText="1"/>
    </xf>
    <xf numFmtId="4" fontId="20" fillId="0" borderId="0" xfId="153" applyNumberFormat="1" applyFont="1"/>
    <xf numFmtId="4" fontId="13" fillId="0" borderId="0" xfId="153" applyNumberFormat="1" applyFont="1" applyAlignment="1">
      <alignment vertical="center"/>
    </xf>
    <xf numFmtId="4" fontId="13" fillId="2" borderId="0" xfId="153" applyNumberFormat="1" applyFont="1" applyFill="1"/>
    <xf numFmtId="4" fontId="13" fillId="0" borderId="0" xfId="153" applyNumberFormat="1" applyFont="1"/>
    <xf numFmtId="4" fontId="20" fillId="0" borderId="0" xfId="153" applyNumberFormat="1" applyFont="1" applyAlignment="1">
      <alignment horizontal="right"/>
    </xf>
    <xf numFmtId="4" fontId="13" fillId="36" borderId="0" xfId="0" applyNumberFormat="1" applyFont="1" applyFill="1" applyBorder="1" applyAlignment="1">
      <alignment horizontal="right" vertical="center" wrapText="1"/>
    </xf>
    <xf numFmtId="4" fontId="39" fillId="38" borderId="0" xfId="153" applyNumberFormat="1" applyFont="1" applyFill="1" applyBorder="1" applyAlignment="1">
      <alignment horizontal="right" vertical="top" wrapText="1"/>
    </xf>
    <xf numFmtId="4" fontId="13" fillId="0" borderId="0" xfId="153" applyNumberFormat="1" applyFont="1" applyFill="1" applyBorder="1"/>
    <xf numFmtId="4" fontId="2" fillId="4" borderId="0" xfId="0" applyNumberFormat="1" applyFont="1" applyFill="1" applyBorder="1" applyAlignment="1"/>
    <xf numFmtId="4" fontId="13" fillId="0" borderId="0" xfId="153" applyNumberFormat="1" applyFont="1" applyFill="1" applyAlignment="1">
      <alignment vertical="center"/>
    </xf>
    <xf numFmtId="4" fontId="13" fillId="0" borderId="0" xfId="0" applyNumberFormat="1" applyFont="1" applyFill="1" applyBorder="1" applyAlignment="1">
      <alignment vertical="center" wrapText="1"/>
    </xf>
    <xf numFmtId="4" fontId="13" fillId="0" borderId="0" xfId="153" applyNumberFormat="1" applyFont="1" applyFill="1" applyBorder="1" applyAlignment="1">
      <alignment horizontal="left" vertical="center" wrapText="1"/>
    </xf>
    <xf numFmtId="4" fontId="20" fillId="0" borderId="0" xfId="153" applyNumberFormat="1" applyFont="1" applyAlignment="1"/>
    <xf numFmtId="4" fontId="13" fillId="0" borderId="0" xfId="153" applyNumberFormat="1" applyFont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2" fillId="4" borderId="3" xfId="0" applyFont="1" applyFill="1" applyBorder="1" applyAlignment="1">
      <alignment horizontal="left" vertical="center" wrapText="1"/>
    </xf>
    <xf numFmtId="3" fontId="2" fillId="0" borderId="0" xfId="0" applyNumberFormat="1" applyFont="1" applyFill="1"/>
    <xf numFmtId="4" fontId="39" fillId="38" borderId="0" xfId="153" applyNumberFormat="1" applyFont="1" applyFill="1" applyBorder="1" applyAlignment="1">
      <alignment horizontal="left" vertical="top" wrapText="1"/>
    </xf>
    <xf numFmtId="4" fontId="13" fillId="0" borderId="0" xfId="153" applyNumberFormat="1" applyFont="1" applyFill="1" applyBorder="1" applyAlignment="1">
      <alignment horizontal="left"/>
    </xf>
    <xf numFmtId="165" fontId="15" fillId="0" borderId="11" xfId="153" applyNumberFormat="1" applyFont="1" applyBorder="1"/>
    <xf numFmtId="165" fontId="2" fillId="0" borderId="13" xfId="153" applyNumberFormat="1" applyFont="1" applyFill="1" applyBorder="1"/>
    <xf numFmtId="165" fontId="2" fillId="3" borderId="14" xfId="0" applyNumberFormat="1" applyFont="1" applyFill="1" applyBorder="1" applyAlignment="1">
      <alignment horizontal="center" vertical="center" wrapText="1"/>
    </xf>
    <xf numFmtId="165" fontId="15" fillId="0" borderId="12" xfId="153" applyNumberFormat="1" applyFont="1" applyBorder="1"/>
    <xf numFmtId="165" fontId="15" fillId="37" borderId="12" xfId="153" applyNumberFormat="1" applyFont="1" applyFill="1" applyBorder="1"/>
    <xf numFmtId="0" fontId="2" fillId="3" borderId="14" xfId="0" applyFont="1" applyFill="1" applyBorder="1" applyAlignment="1">
      <alignment horizontal="left" vertical="center" wrapText="1"/>
    </xf>
    <xf numFmtId="165" fontId="2" fillId="4" borderId="14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9" fillId="0" borderId="2" xfId="153" applyFont="1" applyFill="1" applyBorder="1" applyAlignment="1">
      <alignment vertical="center" wrapText="1"/>
    </xf>
    <xf numFmtId="0" fontId="41" fillId="0" borderId="0" xfId="154" applyFont="1"/>
    <xf numFmtId="0" fontId="41" fillId="0" borderId="0" xfId="154"/>
    <xf numFmtId="0" fontId="42" fillId="0" borderId="0" xfId="154" applyFont="1" applyBorder="1" applyAlignment="1">
      <alignment horizontal="center" vertical="center"/>
    </xf>
    <xf numFmtId="165" fontId="42" fillId="0" borderId="8" xfId="154" applyNumberFormat="1" applyFont="1" applyBorder="1" applyAlignment="1">
      <alignment horizontal="center"/>
    </xf>
    <xf numFmtId="0" fontId="42" fillId="0" borderId="7" xfId="154" applyFont="1" applyBorder="1"/>
    <xf numFmtId="0" fontId="42" fillId="0" borderId="7" xfId="154" applyFont="1" applyBorder="1" applyAlignment="1">
      <alignment horizontal="left"/>
    </xf>
    <xf numFmtId="0" fontId="41" fillId="0" borderId="7" xfId="154" applyFont="1" applyBorder="1"/>
    <xf numFmtId="0" fontId="41" fillId="0" borderId="7" xfId="154" applyFont="1" applyBorder="1" applyAlignment="1">
      <alignment horizontal="left"/>
    </xf>
    <xf numFmtId="165" fontId="41" fillId="0" borderId="7" xfId="155" applyNumberFormat="1" applyFont="1" applyFill="1" applyBorder="1"/>
    <xf numFmtId="165" fontId="42" fillId="0" borderId="7" xfId="155" applyNumberFormat="1" applyFont="1" applyBorder="1"/>
    <xf numFmtId="0" fontId="41" fillId="0" borderId="0" xfId="154" applyFont="1" applyBorder="1"/>
    <xf numFmtId="0" fontId="41" fillId="0" borderId="0" xfId="154" applyFont="1" applyAlignment="1">
      <alignment vertical="center"/>
    </xf>
    <xf numFmtId="0" fontId="41" fillId="0" borderId="0" xfId="154" applyFont="1" applyAlignment="1"/>
    <xf numFmtId="164" fontId="45" fillId="0" borderId="0" xfId="155" applyNumberFormat="1" applyFont="1" applyBorder="1"/>
    <xf numFmtId="165" fontId="42" fillId="39" borderId="7" xfId="155" applyNumberFormat="1" applyFont="1" applyFill="1" applyBorder="1"/>
    <xf numFmtId="165" fontId="42" fillId="39" borderId="0" xfId="155" applyNumberFormat="1" applyFont="1" applyFill="1" applyBorder="1"/>
    <xf numFmtId="165" fontId="41" fillId="0" borderId="0" xfId="154" applyNumberFormat="1" applyFont="1"/>
    <xf numFmtId="165" fontId="41" fillId="0" borderId="7" xfId="155" applyNumberFormat="1" applyFont="1" applyBorder="1"/>
    <xf numFmtId="165" fontId="42" fillId="40" borderId="0" xfId="154" applyNumberFormat="1" applyFont="1" applyFill="1"/>
    <xf numFmtId="3" fontId="13" fillId="0" borderId="11" xfId="0" applyNumberFormat="1" applyFont="1" applyFill="1" applyBorder="1" applyAlignment="1">
      <alignment horizontal="right" vertical="center" wrapText="1"/>
    </xf>
    <xf numFmtId="3" fontId="13" fillId="0" borderId="12" xfId="0" applyNumberFormat="1" applyFont="1" applyFill="1" applyBorder="1" applyAlignment="1">
      <alignment horizontal="right" vertical="center" wrapText="1"/>
    </xf>
    <xf numFmtId="3" fontId="40" fillId="0" borderId="12" xfId="34" applyNumberFormat="1" applyFont="1" applyFill="1" applyBorder="1" applyAlignment="1">
      <alignment horizontal="right" vertical="top" wrapText="1"/>
    </xf>
    <xf numFmtId="3" fontId="40" fillId="0" borderId="12" xfId="153" applyNumberFormat="1" applyFont="1" applyFill="1" applyBorder="1" applyAlignment="1">
      <alignment horizontal="right" vertical="top" wrapText="1"/>
    </xf>
    <xf numFmtId="3" fontId="40" fillId="0" borderId="12" xfId="35" applyNumberFormat="1" applyFont="1" applyFill="1" applyBorder="1" applyAlignment="1">
      <alignment horizontal="right" vertical="top" wrapText="1"/>
    </xf>
    <xf numFmtId="3" fontId="40" fillId="0" borderId="13" xfId="35" applyNumberFormat="1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center" wrapText="1"/>
    </xf>
    <xf numFmtId="165" fontId="15" fillId="0" borderId="12" xfId="153" applyNumberFormat="1" applyFont="1" applyFill="1" applyBorder="1"/>
    <xf numFmtId="0" fontId="42" fillId="0" borderId="7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left" vertical="center"/>
    </xf>
    <xf numFmtId="165" fontId="42" fillId="0" borderId="7" xfId="153" applyNumberFormat="1" applyFont="1" applyFill="1" applyBorder="1" applyAlignment="1">
      <alignment horizontal="center" vertical="center"/>
    </xf>
    <xf numFmtId="0" fontId="42" fillId="0" borderId="7" xfId="0" applyFont="1" applyBorder="1"/>
    <xf numFmtId="165" fontId="42" fillId="0" borderId="7" xfId="153" applyNumberFormat="1" applyFont="1" applyFill="1" applyBorder="1"/>
    <xf numFmtId="0" fontId="42" fillId="0" borderId="7" xfId="0" applyFont="1" applyBorder="1" applyAlignment="1">
      <alignment horizontal="left"/>
    </xf>
    <xf numFmtId="0" fontId="41" fillId="0" borderId="7" xfId="0" applyFont="1" applyBorder="1"/>
    <xf numFmtId="0" fontId="41" fillId="0" borderId="7" xfId="0" applyFont="1" applyBorder="1" applyAlignment="1">
      <alignment horizontal="left"/>
    </xf>
    <xf numFmtId="165" fontId="41" fillId="0" borderId="7" xfId="153" applyNumberFormat="1" applyFont="1" applyFill="1" applyBorder="1"/>
    <xf numFmtId="0" fontId="41" fillId="0" borderId="15" xfId="0" applyFont="1" applyBorder="1"/>
    <xf numFmtId="0" fontId="41" fillId="0" borderId="7" xfId="0" applyFont="1" applyFill="1" applyBorder="1"/>
    <xf numFmtId="166" fontId="42" fillId="0" borderId="7" xfId="0" applyNumberFormat="1" applyFont="1" applyFill="1" applyBorder="1"/>
    <xf numFmtId="0" fontId="44" fillId="0" borderId="7" xfId="0" applyFont="1" applyBorder="1"/>
    <xf numFmtId="0" fontId="44" fillId="0" borderId="7" xfId="0" applyFont="1" applyBorder="1" applyAlignment="1">
      <alignment horizontal="right"/>
    </xf>
    <xf numFmtId="0" fontId="44" fillId="0" borderId="7" xfId="0" applyFont="1" applyBorder="1" applyAlignment="1">
      <alignment horizontal="left"/>
    </xf>
    <xf numFmtId="3" fontId="44" fillId="0" borderId="7" xfId="0" applyNumberFormat="1" applyFont="1" applyFill="1" applyBorder="1"/>
    <xf numFmtId="0" fontId="42" fillId="0" borderId="7" xfId="0" applyFont="1" applyBorder="1" applyAlignment="1"/>
    <xf numFmtId="3" fontId="42" fillId="0" borderId="7" xfId="0" applyNumberFormat="1" applyFont="1" applyFill="1" applyBorder="1"/>
    <xf numFmtId="3" fontId="41" fillId="0" borderId="7" xfId="0" applyNumberFormat="1" applyFont="1" applyFill="1" applyBorder="1"/>
    <xf numFmtId="165" fontId="42" fillId="0" borderId="7" xfId="153" applyNumberFormat="1" applyFont="1" applyBorder="1"/>
    <xf numFmtId="165" fontId="2" fillId="4" borderId="11" xfId="0" applyNumberFormat="1" applyFont="1" applyFill="1" applyBorder="1" applyAlignment="1">
      <alignment vertical="center"/>
    </xf>
    <xf numFmtId="165" fontId="2" fillId="4" borderId="14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165" fontId="14" fillId="0" borderId="12" xfId="153" applyNumberFormat="1" applyFont="1" applyFill="1" applyBorder="1"/>
    <xf numFmtId="165" fontId="15" fillId="0" borderId="12" xfId="153" applyNumberFormat="1" applyFont="1" applyFill="1" applyBorder="1" applyAlignment="1"/>
    <xf numFmtId="165" fontId="17" fillId="0" borderId="12" xfId="153" applyNumberFormat="1" applyFont="1" applyFill="1" applyBorder="1"/>
    <xf numFmtId="165" fontId="5" fillId="0" borderId="12" xfId="153" applyNumberFormat="1" applyFont="1" applyFill="1" applyBorder="1" applyAlignment="1"/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3" borderId="29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0" borderId="28" xfId="0" applyFont="1" applyBorder="1" applyAlignment="1">
      <alignment wrapText="1"/>
    </xf>
    <xf numFmtId="0" fontId="3" fillId="4" borderId="29" xfId="0" applyFont="1" applyFill="1" applyBorder="1" applyAlignment="1">
      <alignment horizontal="center" wrapText="1"/>
    </xf>
    <xf numFmtId="165" fontId="2" fillId="3" borderId="29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37" borderId="1" xfId="0" applyFont="1" applyFill="1" applyBorder="1" applyAlignment="1">
      <alignment wrapText="1"/>
    </xf>
    <xf numFmtId="0" fontId="15" fillId="37" borderId="5" xfId="0" applyFont="1" applyFill="1" applyBorder="1" applyAlignment="1">
      <alignment horizontal="center" vertical="center" wrapText="1"/>
    </xf>
    <xf numFmtId="0" fontId="15" fillId="37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wrapText="1"/>
    </xf>
    <xf numFmtId="0" fontId="15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28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NumberFormat="1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165" fontId="2" fillId="37" borderId="11" xfId="153" applyNumberFormat="1" applyFont="1" applyFill="1" applyBorder="1" applyAlignment="1">
      <alignment horizontal="center" vertical="center" wrapText="1"/>
    </xf>
    <xf numFmtId="165" fontId="2" fillId="37" borderId="13" xfId="153" applyNumberFormat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2" fillId="4" borderId="27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17" xfId="0" applyFont="1" applyFill="1" applyBorder="1" applyAlignment="1">
      <alignment horizontal="center" vertical="center" wrapText="1"/>
    </xf>
    <xf numFmtId="0" fontId="2" fillId="37" borderId="16" xfId="0" applyFont="1" applyFill="1" applyBorder="1" applyAlignment="1">
      <alignment horizontal="center" vertical="center" wrapText="1"/>
    </xf>
    <xf numFmtId="0" fontId="2" fillId="37" borderId="2" xfId="0" applyFont="1" applyFill="1" applyBorder="1" applyAlignment="1">
      <alignment horizontal="center" vertical="center" wrapText="1"/>
    </xf>
    <xf numFmtId="0" fontId="2" fillId="37" borderId="1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42" fillId="0" borderId="0" xfId="154" applyFont="1" applyBorder="1" applyAlignment="1">
      <alignment horizontal="center"/>
    </xf>
    <xf numFmtId="0" fontId="42" fillId="0" borderId="0" xfId="154" applyFont="1" applyBorder="1" applyAlignment="1">
      <alignment horizontal="center" vertical="center"/>
    </xf>
    <xf numFmtId="0" fontId="42" fillId="0" borderId="6" xfId="154" applyFont="1" applyBorder="1" applyAlignment="1">
      <alignment horizontal="center" vertical="center" wrapText="1"/>
    </xf>
    <xf numFmtId="0" fontId="42" fillId="0" borderId="9" xfId="154" applyFont="1" applyBorder="1" applyAlignment="1">
      <alignment horizontal="center" vertical="center" wrapText="1"/>
    </xf>
    <xf numFmtId="0" fontId="42" fillId="0" borderId="6" xfId="154" applyFont="1" applyBorder="1" applyAlignment="1">
      <alignment horizontal="center" vertical="center"/>
    </xf>
    <xf numFmtId="0" fontId="42" fillId="0" borderId="9" xfId="154" applyFont="1" applyBorder="1" applyAlignment="1">
      <alignment horizontal="center" vertical="center"/>
    </xf>
    <xf numFmtId="1" fontId="42" fillId="0" borderId="6" xfId="154" applyNumberFormat="1" applyFont="1" applyFill="1" applyBorder="1" applyAlignment="1">
      <alignment horizontal="center" vertical="center"/>
    </xf>
    <xf numFmtId="1" fontId="42" fillId="0" borderId="9" xfId="154" applyNumberFormat="1" applyFont="1" applyFill="1" applyBorder="1" applyAlignment="1">
      <alignment horizontal="center" vertical="center"/>
    </xf>
  </cellXfs>
  <cellStyles count="15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10" xfId="32"/>
    <cellStyle name="Normal 107" xfId="33"/>
    <cellStyle name="Normal 108" xfId="154"/>
    <cellStyle name="Normal 64" xfId="34"/>
    <cellStyle name="Normal 65" xfId="35"/>
    <cellStyle name="Nota 10" xfId="36"/>
    <cellStyle name="Nota 100" xfId="37"/>
    <cellStyle name="Nota 101" xfId="38"/>
    <cellStyle name="Nota 102" xfId="39"/>
    <cellStyle name="Nota 103" xfId="40"/>
    <cellStyle name="Nota 104" xfId="41"/>
    <cellStyle name="Nota 105" xfId="42"/>
    <cellStyle name="Nota 106" xfId="43"/>
    <cellStyle name="Nota 11" xfId="44"/>
    <cellStyle name="Nota 12" xfId="45"/>
    <cellStyle name="Nota 13" xfId="46"/>
    <cellStyle name="Nota 14" xfId="47"/>
    <cellStyle name="Nota 15" xfId="48"/>
    <cellStyle name="Nota 16" xfId="49"/>
    <cellStyle name="Nota 17" xfId="50"/>
    <cellStyle name="Nota 18" xfId="51"/>
    <cellStyle name="Nota 19" xfId="52"/>
    <cellStyle name="Nota 2" xfId="53"/>
    <cellStyle name="Nota 20" xfId="54"/>
    <cellStyle name="Nota 21" xfId="55"/>
    <cellStyle name="Nota 22" xfId="56"/>
    <cellStyle name="Nota 23" xfId="57"/>
    <cellStyle name="Nota 24" xfId="58"/>
    <cellStyle name="Nota 25" xfId="59"/>
    <cellStyle name="Nota 26" xfId="60"/>
    <cellStyle name="Nota 27" xfId="61"/>
    <cellStyle name="Nota 28" xfId="62"/>
    <cellStyle name="Nota 29" xfId="63"/>
    <cellStyle name="Nota 3" xfId="64"/>
    <cellStyle name="Nota 30" xfId="65"/>
    <cellStyle name="Nota 31" xfId="66"/>
    <cellStyle name="Nota 32" xfId="67"/>
    <cellStyle name="Nota 33" xfId="68"/>
    <cellStyle name="Nota 34" xfId="69"/>
    <cellStyle name="Nota 35" xfId="70"/>
    <cellStyle name="Nota 36" xfId="71"/>
    <cellStyle name="Nota 37" xfId="72"/>
    <cellStyle name="Nota 38" xfId="73"/>
    <cellStyle name="Nota 39" xfId="74"/>
    <cellStyle name="Nota 4" xfId="75"/>
    <cellStyle name="Nota 40" xfId="76"/>
    <cellStyle name="Nota 41" xfId="77"/>
    <cellStyle name="Nota 42" xfId="78"/>
    <cellStyle name="Nota 43" xfId="79"/>
    <cellStyle name="Nota 44" xfId="80"/>
    <cellStyle name="Nota 45" xfId="81"/>
    <cellStyle name="Nota 46" xfId="82"/>
    <cellStyle name="Nota 47" xfId="83"/>
    <cellStyle name="Nota 48" xfId="84"/>
    <cellStyle name="Nota 49" xfId="85"/>
    <cellStyle name="Nota 5" xfId="86"/>
    <cellStyle name="Nota 50" xfId="87"/>
    <cellStyle name="Nota 51" xfId="88"/>
    <cellStyle name="Nota 52" xfId="89"/>
    <cellStyle name="Nota 53" xfId="90"/>
    <cellStyle name="Nota 54" xfId="91"/>
    <cellStyle name="Nota 55" xfId="92"/>
    <cellStyle name="Nota 56" xfId="93"/>
    <cellStyle name="Nota 57" xfId="94"/>
    <cellStyle name="Nota 58" xfId="95"/>
    <cellStyle name="Nota 59" xfId="96"/>
    <cellStyle name="Nota 6" xfId="97"/>
    <cellStyle name="Nota 60" xfId="98"/>
    <cellStyle name="Nota 61" xfId="99"/>
    <cellStyle name="Nota 62" xfId="100"/>
    <cellStyle name="Nota 63" xfId="101"/>
    <cellStyle name="Nota 64" xfId="102"/>
    <cellStyle name="Nota 65" xfId="103"/>
    <cellStyle name="Nota 66" xfId="104"/>
    <cellStyle name="Nota 67" xfId="105"/>
    <cellStyle name="Nota 68" xfId="106"/>
    <cellStyle name="Nota 69" xfId="107"/>
    <cellStyle name="Nota 7" xfId="108"/>
    <cellStyle name="Nota 70" xfId="109"/>
    <cellStyle name="Nota 71" xfId="110"/>
    <cellStyle name="Nota 72" xfId="111"/>
    <cellStyle name="Nota 73" xfId="112"/>
    <cellStyle name="Nota 74" xfId="113"/>
    <cellStyle name="Nota 75" xfId="114"/>
    <cellStyle name="Nota 76" xfId="115"/>
    <cellStyle name="Nota 77" xfId="116"/>
    <cellStyle name="Nota 78" xfId="117"/>
    <cellStyle name="Nota 79" xfId="118"/>
    <cellStyle name="Nota 8" xfId="119"/>
    <cellStyle name="Nota 80" xfId="120"/>
    <cellStyle name="Nota 81" xfId="121"/>
    <cellStyle name="Nota 82" xfId="122"/>
    <cellStyle name="Nota 83" xfId="123"/>
    <cellStyle name="Nota 84" xfId="124"/>
    <cellStyle name="Nota 85" xfId="125"/>
    <cellStyle name="Nota 86" xfId="126"/>
    <cellStyle name="Nota 87" xfId="127"/>
    <cellStyle name="Nota 88" xfId="128"/>
    <cellStyle name="Nota 89" xfId="129"/>
    <cellStyle name="Nota 9" xfId="130"/>
    <cellStyle name="Nota 90" xfId="131"/>
    <cellStyle name="Nota 91" xfId="132"/>
    <cellStyle name="Nota 92" xfId="133"/>
    <cellStyle name="Nota 93" xfId="134"/>
    <cellStyle name="Nota 94" xfId="135"/>
    <cellStyle name="Nota 95" xfId="136"/>
    <cellStyle name="Nota 96" xfId="137"/>
    <cellStyle name="Nota 97" xfId="138"/>
    <cellStyle name="Nota 98" xfId="139"/>
    <cellStyle name="Nota 99" xfId="140"/>
    <cellStyle name="Porcentagem 2" xfId="141"/>
    <cellStyle name="Saída" xfId="142" builtinId="21" customBuiltin="1"/>
    <cellStyle name="Separador de milhares 14" xfId="143"/>
    <cellStyle name="Separador de milhares 15" xfId="144"/>
    <cellStyle name="Texto de Aviso" xfId="145" builtinId="11" customBuiltin="1"/>
    <cellStyle name="Texto Explicativo" xfId="146" builtinId="53" customBuiltin="1"/>
    <cellStyle name="Título" xfId="147" builtinId="15" customBuiltin="1"/>
    <cellStyle name="Título 1" xfId="148" builtinId="16" customBuiltin="1"/>
    <cellStyle name="Título 2" xfId="149" builtinId="17" customBuiltin="1"/>
    <cellStyle name="Título 3" xfId="150" builtinId="18" customBuiltin="1"/>
    <cellStyle name="Título 4" xfId="151" builtinId="19" customBuiltin="1"/>
    <cellStyle name="Total" xfId="152" builtinId="25" customBuiltin="1"/>
    <cellStyle name="Vírgula" xfId="153" builtinId="3"/>
    <cellStyle name="Vírgula 2" xfId="1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219075</xdr:colOff>
          <xdr:row>1</xdr:row>
          <xdr:rowOff>19050</xdr:rowOff>
        </xdr:from>
        <xdr:to>
          <xdr:col>1</xdr:col>
          <xdr:colOff>161925</xdr:colOff>
          <xdr:row>6</xdr:row>
          <xdr:rowOff>257175</xdr:rowOff>
        </xdr:to>
        <xdr:sp macro="" textlink="">
          <xdr:nvSpPr>
            <xdr:cNvPr id="35841" name="Figura 3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400050</xdr:colOff>
          <xdr:row>1</xdr:row>
          <xdr:rowOff>28575</xdr:rowOff>
        </xdr:from>
        <xdr:to>
          <xdr:col>4</xdr:col>
          <xdr:colOff>1266825</xdr:colOff>
          <xdr:row>6</xdr:row>
          <xdr:rowOff>266700</xdr:rowOff>
        </xdr:to>
        <xdr:sp macro="" textlink="">
          <xdr:nvSpPr>
            <xdr:cNvPr id="35845" name="Object 5" hidden="1">
              <a:extLst>
                <a:ext uri="{63B3BB69-23CF-44E3-9099-C40C66FF867C}">
                  <a14:compatExt spid="_x0000_s35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50"/>
  <sheetViews>
    <sheetView tabSelected="1" view="pageBreakPreview" topLeftCell="A127" zoomScaleNormal="100" zoomScaleSheetLayoutView="100" workbookViewId="0">
      <selection activeCell="G134" sqref="G134"/>
    </sheetView>
  </sheetViews>
  <sheetFormatPr defaultRowHeight="15" x14ac:dyDescent="0.25"/>
  <cols>
    <col min="1" max="1" width="18.5" style="35" customWidth="1"/>
    <col min="2" max="2" width="89.33203125" style="7" bestFit="1" customWidth="1"/>
    <col min="3" max="3" width="8" style="15" customWidth="1"/>
    <col min="4" max="4" width="10.33203125" style="30" customWidth="1"/>
    <col min="5" max="5" width="28.1640625" style="1" customWidth="1"/>
    <col min="6" max="6" width="9.33203125" style="1"/>
    <col min="7" max="7" width="35.6640625" style="49" customWidth="1"/>
    <col min="8" max="8" width="25.1640625" style="1" bestFit="1" customWidth="1"/>
    <col min="9" max="9" width="6" style="1" customWidth="1"/>
    <col min="10" max="10" width="14.6640625" style="1" customWidth="1"/>
    <col min="11" max="16384" width="9.33203125" style="1"/>
  </cols>
  <sheetData>
    <row r="2" spans="1:7" ht="15.75" customHeight="1" x14ac:dyDescent="0.25">
      <c r="A2" s="180" t="s">
        <v>91</v>
      </c>
      <c r="B2" s="180"/>
      <c r="C2" s="180"/>
      <c r="D2" s="180"/>
      <c r="E2" s="180"/>
    </row>
    <row r="3" spans="1:7" ht="15.75" customHeight="1" x14ac:dyDescent="0.25">
      <c r="A3" s="180" t="s">
        <v>90</v>
      </c>
      <c r="B3" s="180"/>
      <c r="C3" s="180"/>
      <c r="D3" s="180"/>
      <c r="E3" s="180"/>
    </row>
    <row r="4" spans="1:7" ht="15.75" customHeight="1" x14ac:dyDescent="0.25">
      <c r="A4" s="180" t="s">
        <v>93</v>
      </c>
      <c r="B4" s="180"/>
      <c r="C4" s="180"/>
      <c r="D4" s="180"/>
      <c r="E4" s="180"/>
    </row>
    <row r="5" spans="1:7" ht="15.75" customHeight="1" x14ac:dyDescent="0.25">
      <c r="B5" s="20"/>
      <c r="C5" s="34"/>
      <c r="D5" s="31"/>
      <c r="E5" s="20"/>
    </row>
    <row r="6" spans="1:7" x14ac:dyDescent="0.25">
      <c r="B6" s="2"/>
      <c r="C6" s="12"/>
      <c r="D6" s="29"/>
    </row>
    <row r="7" spans="1:7" s="4" customFormat="1" ht="22.5" customHeight="1" x14ac:dyDescent="0.2">
      <c r="A7" s="182" t="s">
        <v>25</v>
      </c>
      <c r="B7" s="182"/>
      <c r="C7" s="182"/>
      <c r="D7" s="182"/>
      <c r="E7" s="182"/>
      <c r="G7" s="50"/>
    </row>
    <row r="8" spans="1:7" s="4" customFormat="1" ht="22.5" customHeight="1" x14ac:dyDescent="0.2">
      <c r="A8" s="181" t="s">
        <v>97</v>
      </c>
      <c r="B8" s="181"/>
      <c r="C8" s="181"/>
      <c r="D8" s="181"/>
      <c r="E8" s="181"/>
      <c r="G8" s="50"/>
    </row>
    <row r="9" spans="1:7" s="4" customFormat="1" ht="22.5" customHeight="1" x14ac:dyDescent="0.2">
      <c r="A9" s="175" t="s">
        <v>96</v>
      </c>
      <c r="B9" s="175"/>
      <c r="C9" s="175"/>
      <c r="D9" s="175"/>
      <c r="E9" s="175"/>
      <c r="G9" s="50"/>
    </row>
    <row r="10" spans="1:7" s="4" customFormat="1" ht="24.95" customHeight="1" thickBot="1" x14ac:dyDescent="0.25">
      <c r="A10" s="36"/>
      <c r="B10" s="3"/>
      <c r="C10" s="3"/>
      <c r="D10" s="78"/>
      <c r="E10" s="79"/>
      <c r="G10" s="50"/>
    </row>
    <row r="11" spans="1:7" s="5" customFormat="1" ht="12.75" customHeight="1" x14ac:dyDescent="0.2">
      <c r="A11" s="192" t="s">
        <v>74</v>
      </c>
      <c r="B11" s="192" t="s">
        <v>27</v>
      </c>
      <c r="C11" s="194"/>
      <c r="D11" s="195"/>
      <c r="E11" s="184" t="s">
        <v>95</v>
      </c>
      <c r="G11" s="51"/>
    </row>
    <row r="12" spans="1:7" s="5" customFormat="1" ht="11.25" customHeight="1" thickBot="1" x14ac:dyDescent="0.25">
      <c r="A12" s="193"/>
      <c r="B12" s="193"/>
      <c r="C12" s="196"/>
      <c r="D12" s="197"/>
      <c r="E12" s="185"/>
      <c r="G12" s="51"/>
    </row>
    <row r="13" spans="1:7" ht="7.5" customHeight="1" x14ac:dyDescent="0.25">
      <c r="A13" s="134"/>
      <c r="B13" s="152"/>
      <c r="C13" s="13"/>
      <c r="D13" s="153"/>
      <c r="E13" s="71"/>
    </row>
    <row r="14" spans="1:7" s="6" customFormat="1" ht="14.25" x14ac:dyDescent="0.2">
      <c r="A14" s="135"/>
      <c r="B14" s="154" t="s">
        <v>9</v>
      </c>
      <c r="C14" s="14"/>
      <c r="D14" s="155"/>
      <c r="E14" s="130">
        <f>SUM(E15:E22)</f>
        <v>12843685461.462591</v>
      </c>
      <c r="G14" s="52"/>
    </row>
    <row r="15" spans="1:7" x14ac:dyDescent="0.25">
      <c r="A15" s="136" t="s">
        <v>111</v>
      </c>
      <c r="B15" s="152" t="s">
        <v>341</v>
      </c>
      <c r="C15" s="13"/>
      <c r="D15" s="153"/>
      <c r="E15" s="131">
        <f>'ANEXO I'!D14</f>
        <v>2316478392.0193563</v>
      </c>
    </row>
    <row r="16" spans="1:7" x14ac:dyDescent="0.25">
      <c r="A16" s="136" t="s">
        <v>121</v>
      </c>
      <c r="B16" s="152" t="s">
        <v>0</v>
      </c>
      <c r="C16" s="13"/>
      <c r="D16" s="153"/>
      <c r="E16" s="131">
        <f>'ANEXO I'!D19</f>
        <v>6921813239.6418009</v>
      </c>
    </row>
    <row r="17" spans="1:7" x14ac:dyDescent="0.25">
      <c r="A17" s="136" t="s">
        <v>113</v>
      </c>
      <c r="B17" s="152" t="s">
        <v>2</v>
      </c>
      <c r="C17" s="13"/>
      <c r="D17" s="153"/>
      <c r="E17" s="131">
        <f>'ANEXO I'!D15</f>
        <v>750236610.97856665</v>
      </c>
    </row>
    <row r="18" spans="1:7" x14ac:dyDescent="0.25">
      <c r="A18" s="137" t="s">
        <v>115</v>
      </c>
      <c r="B18" s="152" t="s">
        <v>3</v>
      </c>
      <c r="C18" s="13"/>
      <c r="D18" s="153"/>
      <c r="E18" s="131">
        <f>'ANEXO I'!D16</f>
        <v>70620168.762775511</v>
      </c>
    </row>
    <row r="19" spans="1:7" x14ac:dyDescent="0.25">
      <c r="A19" s="137" t="s">
        <v>128</v>
      </c>
      <c r="B19" s="152" t="s">
        <v>6</v>
      </c>
      <c r="C19" s="13"/>
      <c r="D19" s="153"/>
      <c r="E19" s="131">
        <f>'ANEXO I'!D22</f>
        <v>334054565.04579073</v>
      </c>
    </row>
    <row r="20" spans="1:7" x14ac:dyDescent="0.25">
      <c r="A20" s="137" t="s">
        <v>126</v>
      </c>
      <c r="B20" s="152" t="s">
        <v>5</v>
      </c>
      <c r="C20" s="13"/>
      <c r="D20" s="153"/>
      <c r="E20" s="131">
        <f>'ANEXO I'!D21</f>
        <v>1482762361.6929049</v>
      </c>
    </row>
    <row r="21" spans="1:7" x14ac:dyDescent="0.25">
      <c r="A21" s="137" t="s">
        <v>109</v>
      </c>
      <c r="B21" s="152" t="s">
        <v>1</v>
      </c>
      <c r="C21" s="13"/>
      <c r="D21" s="153"/>
      <c r="E21" s="131">
        <f>'ANEXO I'!D13</f>
        <v>632730950.35660839</v>
      </c>
    </row>
    <row r="22" spans="1:7" x14ac:dyDescent="0.25">
      <c r="A22" s="137" t="s">
        <v>117</v>
      </c>
      <c r="B22" s="152" t="s">
        <v>4</v>
      </c>
      <c r="C22" s="13"/>
      <c r="D22" s="153"/>
      <c r="E22" s="131">
        <f>'ANEXO I'!D17</f>
        <v>334989172.96478403</v>
      </c>
    </row>
    <row r="23" spans="1:7" x14ac:dyDescent="0.25">
      <c r="A23" s="135"/>
      <c r="B23" s="152"/>
      <c r="C23" s="13"/>
      <c r="D23" s="153"/>
      <c r="E23" s="106"/>
    </row>
    <row r="24" spans="1:7" s="6" customFormat="1" ht="14.25" x14ac:dyDescent="0.2">
      <c r="A24" s="138"/>
      <c r="B24" s="154" t="s">
        <v>10</v>
      </c>
      <c r="C24" s="14"/>
      <c r="D24" s="155"/>
      <c r="E24" s="130">
        <f>SUM(E25:E31)</f>
        <v>217427291.56618193</v>
      </c>
      <c r="G24" s="52"/>
    </row>
    <row r="25" spans="1:7" x14ac:dyDescent="0.25">
      <c r="A25" s="137" t="s">
        <v>215</v>
      </c>
      <c r="B25" s="152" t="s">
        <v>0</v>
      </c>
      <c r="C25" s="13"/>
      <c r="D25" s="153"/>
      <c r="E25" s="131">
        <f>'ANEXO I'!D66</f>
        <v>63015136.191260241</v>
      </c>
    </row>
    <row r="26" spans="1:7" x14ac:dyDescent="0.25">
      <c r="A26" s="137" t="s">
        <v>213</v>
      </c>
      <c r="B26" s="152" t="s">
        <v>2</v>
      </c>
      <c r="C26" s="13"/>
      <c r="D26" s="153"/>
      <c r="E26" s="131">
        <f>'ANEXO I'!D65</f>
        <v>36079609.223442964</v>
      </c>
    </row>
    <row r="27" spans="1:7" x14ac:dyDescent="0.25">
      <c r="A27" s="137" t="s">
        <v>219</v>
      </c>
      <c r="B27" s="152" t="s">
        <v>3</v>
      </c>
      <c r="C27" s="13"/>
      <c r="D27" s="153"/>
      <c r="E27" s="131">
        <f>'ANEXO I'!D68</f>
        <v>7991065.2111589368</v>
      </c>
    </row>
    <row r="28" spans="1:7" x14ac:dyDescent="0.25">
      <c r="A28" s="137" t="s">
        <v>221</v>
      </c>
      <c r="B28" s="152" t="s">
        <v>6</v>
      </c>
      <c r="C28" s="13"/>
      <c r="D28" s="153"/>
      <c r="E28" s="131">
        <f>'ANEXO I'!D69</f>
        <v>2325818.0096879303</v>
      </c>
    </row>
    <row r="29" spans="1:7" x14ac:dyDescent="0.25">
      <c r="A29" s="137" t="s">
        <v>211</v>
      </c>
      <c r="B29" s="152" t="s">
        <v>5</v>
      </c>
      <c r="C29" s="13"/>
      <c r="D29" s="153"/>
      <c r="E29" s="131">
        <f>'ANEXO I'!D64</f>
        <v>33369040.716681644</v>
      </c>
      <c r="G29" s="53"/>
    </row>
    <row r="30" spans="1:7" x14ac:dyDescent="0.25">
      <c r="A30" s="137" t="s">
        <v>207</v>
      </c>
      <c r="B30" s="152" t="s">
        <v>1</v>
      </c>
      <c r="C30" s="13"/>
      <c r="D30" s="153"/>
      <c r="E30" s="131">
        <f>'ANEXO I'!D62</f>
        <v>74141187.738115698</v>
      </c>
    </row>
    <row r="31" spans="1:7" x14ac:dyDescent="0.25">
      <c r="A31" s="137" t="s">
        <v>209</v>
      </c>
      <c r="B31" s="152" t="s">
        <v>4</v>
      </c>
      <c r="C31" s="13"/>
      <c r="D31" s="153"/>
      <c r="E31" s="131">
        <f>'ANEXO I'!D63</f>
        <v>505434.47583452711</v>
      </c>
    </row>
    <row r="32" spans="1:7" x14ac:dyDescent="0.25">
      <c r="A32" s="135"/>
      <c r="B32" s="152"/>
      <c r="C32" s="13"/>
      <c r="D32" s="153"/>
      <c r="E32" s="106"/>
    </row>
    <row r="33" spans="1:7" x14ac:dyDescent="0.25">
      <c r="A33" s="135"/>
      <c r="B33" s="154" t="s">
        <v>11</v>
      </c>
      <c r="C33" s="14"/>
      <c r="D33" s="155"/>
      <c r="E33" s="130">
        <f>SUM(E34:E40)</f>
        <v>22805724.32063856</v>
      </c>
    </row>
    <row r="34" spans="1:7" x14ac:dyDescent="0.25">
      <c r="A34" s="137" t="s">
        <v>175</v>
      </c>
      <c r="B34" s="152" t="s">
        <v>0</v>
      </c>
      <c r="C34" s="13"/>
      <c r="D34" s="153"/>
      <c r="E34" s="131">
        <f>'ANEXO I'!D46</f>
        <v>6896341.8299101517</v>
      </c>
    </row>
    <row r="35" spans="1:7" x14ac:dyDescent="0.25">
      <c r="A35" s="137" t="s">
        <v>173</v>
      </c>
      <c r="B35" s="152" t="s">
        <v>2</v>
      </c>
      <c r="C35" s="13"/>
      <c r="D35" s="153"/>
      <c r="E35" s="131">
        <f>'ANEXO I'!D45</f>
        <v>6528295.414712185</v>
      </c>
    </row>
    <row r="36" spans="1:7" x14ac:dyDescent="0.25">
      <c r="A36" s="137" t="s">
        <v>163</v>
      </c>
      <c r="B36" s="152" t="s">
        <v>3</v>
      </c>
      <c r="C36" s="13"/>
      <c r="D36" s="153"/>
      <c r="E36" s="131">
        <f>'ANEXO I'!D40</f>
        <v>1978525.5061403059</v>
      </c>
    </row>
    <row r="37" spans="1:7" x14ac:dyDescent="0.25">
      <c r="A37" s="137" t="s">
        <v>179</v>
      </c>
      <c r="B37" s="152" t="s">
        <v>6</v>
      </c>
      <c r="C37" s="13"/>
      <c r="D37" s="153"/>
      <c r="E37" s="131">
        <f>'ANEXO I'!D48</f>
        <v>0</v>
      </c>
    </row>
    <row r="38" spans="1:7" x14ac:dyDescent="0.25">
      <c r="A38" s="137" t="s">
        <v>171</v>
      </c>
      <c r="B38" s="152" t="s">
        <v>5</v>
      </c>
      <c r="C38" s="13"/>
      <c r="D38" s="153"/>
      <c r="E38" s="131">
        <f>'ANEXO I'!D44</f>
        <v>3269046.444400392</v>
      </c>
    </row>
    <row r="39" spans="1:7" x14ac:dyDescent="0.25">
      <c r="A39" s="137" t="s">
        <v>167</v>
      </c>
      <c r="B39" s="152" t="s">
        <v>1</v>
      </c>
      <c r="C39" s="13"/>
      <c r="D39" s="153"/>
      <c r="E39" s="131">
        <f>'ANEXO I'!D42</f>
        <v>3617676.4816898135</v>
      </c>
    </row>
    <row r="40" spans="1:7" x14ac:dyDescent="0.25">
      <c r="A40" s="137" t="s">
        <v>169</v>
      </c>
      <c r="B40" s="152" t="s">
        <v>4</v>
      </c>
      <c r="C40" s="13"/>
      <c r="D40" s="153"/>
      <c r="E40" s="131">
        <f>'ANEXO I'!D43</f>
        <v>515838.64378571173</v>
      </c>
    </row>
    <row r="41" spans="1:7" x14ac:dyDescent="0.25">
      <c r="A41" s="135"/>
      <c r="B41" s="152"/>
      <c r="C41" s="13"/>
      <c r="D41" s="153"/>
      <c r="E41" s="106"/>
    </row>
    <row r="42" spans="1:7" s="6" customFormat="1" ht="14.25" x14ac:dyDescent="0.2">
      <c r="A42" s="138"/>
      <c r="B42" s="154" t="s">
        <v>12</v>
      </c>
      <c r="C42" s="14"/>
      <c r="D42" s="155"/>
      <c r="E42" s="130">
        <f>SUM(E43:E49)</f>
        <v>53875908.980190352</v>
      </c>
      <c r="G42" s="52"/>
    </row>
    <row r="43" spans="1:7" x14ac:dyDescent="0.25">
      <c r="A43" s="137" t="s">
        <v>193</v>
      </c>
      <c r="B43" s="152" t="s">
        <v>0</v>
      </c>
      <c r="C43" s="13"/>
      <c r="D43" s="153"/>
      <c r="E43" s="131">
        <f>'ANEXO I'!D55</f>
        <v>11541470.679206884</v>
      </c>
    </row>
    <row r="44" spans="1:7" x14ac:dyDescent="0.25">
      <c r="A44" s="137" t="s">
        <v>191</v>
      </c>
      <c r="B44" s="152" t="s">
        <v>2</v>
      </c>
      <c r="C44" s="13"/>
      <c r="D44" s="153"/>
      <c r="E44" s="131">
        <f>'ANEXO I'!D54</f>
        <v>18945033.839350216</v>
      </c>
    </row>
    <row r="45" spans="1:7" x14ac:dyDescent="0.25">
      <c r="A45" s="137" t="s">
        <v>195</v>
      </c>
      <c r="B45" s="152" t="s">
        <v>3</v>
      </c>
      <c r="C45" s="13"/>
      <c r="D45" s="153"/>
      <c r="E45" s="131">
        <f>'ANEXO I'!D56</f>
        <v>2049675.320201464</v>
      </c>
    </row>
    <row r="46" spans="1:7" x14ac:dyDescent="0.25">
      <c r="A46" s="137" t="s">
        <v>199</v>
      </c>
      <c r="B46" s="152" t="s">
        <v>6</v>
      </c>
      <c r="C46" s="13"/>
      <c r="D46" s="153"/>
      <c r="E46" s="131">
        <f>'ANEXO I'!D58</f>
        <v>17240.169444268839</v>
      </c>
    </row>
    <row r="47" spans="1:7" x14ac:dyDescent="0.25">
      <c r="A47" s="137" t="s">
        <v>189</v>
      </c>
      <c r="B47" s="152" t="s">
        <v>5</v>
      </c>
      <c r="C47" s="13"/>
      <c r="D47" s="153"/>
      <c r="E47" s="131">
        <f>'ANEXO I'!D53</f>
        <v>4050068.8683500886</v>
      </c>
    </row>
    <row r="48" spans="1:7" x14ac:dyDescent="0.25">
      <c r="A48" s="137" t="s">
        <v>185</v>
      </c>
      <c r="B48" s="152" t="s">
        <v>1</v>
      </c>
      <c r="C48" s="13"/>
      <c r="D48" s="153"/>
      <c r="E48" s="131">
        <f>'ANEXO I'!D51</f>
        <v>17191949.42309124</v>
      </c>
    </row>
    <row r="49" spans="1:9" x14ac:dyDescent="0.25">
      <c r="A49" s="137" t="s">
        <v>187</v>
      </c>
      <c r="B49" s="152" t="s">
        <v>4</v>
      </c>
      <c r="C49" s="13"/>
      <c r="D49" s="153"/>
      <c r="E49" s="131">
        <f>'ANEXO I'!D52</f>
        <v>80470.680546188567</v>
      </c>
    </row>
    <row r="50" spans="1:9" x14ac:dyDescent="0.25">
      <c r="A50" s="135"/>
      <c r="B50" s="152"/>
      <c r="C50" s="13"/>
      <c r="D50" s="153"/>
      <c r="E50" s="132"/>
    </row>
    <row r="51" spans="1:9" s="6" customFormat="1" ht="14.25" x14ac:dyDescent="0.2">
      <c r="A51" s="138"/>
      <c r="B51" s="154" t="s">
        <v>13</v>
      </c>
      <c r="C51" s="14"/>
      <c r="D51" s="155"/>
      <c r="E51" s="130">
        <f>SUM(E52:E56)</f>
        <v>650256158.9729166</v>
      </c>
      <c r="G51" s="52"/>
    </row>
    <row r="52" spans="1:9" x14ac:dyDescent="0.25">
      <c r="A52" s="137" t="s">
        <v>156</v>
      </c>
      <c r="B52" s="152" t="s">
        <v>342</v>
      </c>
      <c r="C52" s="16"/>
      <c r="D52" s="156"/>
      <c r="E52" s="131">
        <f>'ANEXO I'!D36</f>
        <v>485093940.86705709</v>
      </c>
    </row>
    <row r="53" spans="1:9" x14ac:dyDescent="0.25">
      <c r="A53" s="137" t="s">
        <v>158</v>
      </c>
      <c r="B53" s="152" t="s">
        <v>343</v>
      </c>
      <c r="C53" s="16"/>
      <c r="D53" s="156"/>
      <c r="E53" s="131">
        <f>'ANEXO I'!D37</f>
        <v>129120852.58548951</v>
      </c>
    </row>
    <row r="54" spans="1:9" x14ac:dyDescent="0.25">
      <c r="A54" s="137" t="s">
        <v>347</v>
      </c>
      <c r="B54" s="152" t="s">
        <v>344</v>
      </c>
      <c r="C54" s="16"/>
      <c r="D54" s="156"/>
      <c r="E54" s="133">
        <v>1580058.0724949997</v>
      </c>
    </row>
    <row r="55" spans="1:9" x14ac:dyDescent="0.25">
      <c r="A55" s="137" t="s">
        <v>346</v>
      </c>
      <c r="B55" s="152" t="s">
        <v>345</v>
      </c>
      <c r="C55" s="16"/>
      <c r="D55" s="156"/>
      <c r="E55" s="133">
        <v>4071692.9487149995</v>
      </c>
    </row>
    <row r="56" spans="1:9" s="6" customFormat="1" ht="14.25" x14ac:dyDescent="0.2">
      <c r="A56" s="137" t="s">
        <v>348</v>
      </c>
      <c r="B56" s="152" t="s">
        <v>7</v>
      </c>
      <c r="C56" s="14"/>
      <c r="D56" s="155"/>
      <c r="E56" s="133">
        <v>30389614.499159995</v>
      </c>
      <c r="G56" s="52"/>
    </row>
    <row r="57" spans="1:9" s="8" customFormat="1" ht="10.5" customHeight="1" thickBot="1" x14ac:dyDescent="0.3">
      <c r="A57" s="139"/>
      <c r="B57" s="157"/>
      <c r="C57" s="17"/>
      <c r="D57" s="158"/>
      <c r="E57" s="72"/>
      <c r="G57" s="52"/>
    </row>
    <row r="58" spans="1:9" s="8" customFormat="1" ht="29.25" customHeight="1" thickBot="1" x14ac:dyDescent="0.3">
      <c r="A58" s="140"/>
      <c r="B58" s="140" t="s">
        <v>14</v>
      </c>
      <c r="C58" s="18"/>
      <c r="D58" s="32"/>
      <c r="E58" s="73">
        <f>SUM(E59:E82)</f>
        <v>8904799787.4821911</v>
      </c>
      <c r="G58" s="52"/>
    </row>
    <row r="59" spans="1:9" s="8" customFormat="1" ht="19.5" customHeight="1" x14ac:dyDescent="0.25">
      <c r="A59" s="141"/>
      <c r="B59" s="159" t="s">
        <v>15</v>
      </c>
      <c r="C59" s="16"/>
      <c r="D59" s="156"/>
      <c r="E59" s="74">
        <f>E16*75%</f>
        <v>5191359929.7313509</v>
      </c>
      <c r="G59" s="52"/>
      <c r="I59" s="19"/>
    </row>
    <row r="60" spans="1:9" s="8" customFormat="1" ht="15.75" x14ac:dyDescent="0.25">
      <c r="A60" s="142"/>
      <c r="B60" s="159" t="s">
        <v>16</v>
      </c>
      <c r="C60" s="16"/>
      <c r="D60" s="156"/>
      <c r="E60" s="74">
        <f>E25*75%</f>
        <v>47261352.143445179</v>
      </c>
      <c r="G60" s="52"/>
    </row>
    <row r="61" spans="1:9" s="8" customFormat="1" ht="15.75" x14ac:dyDescent="0.25">
      <c r="A61" s="142"/>
      <c r="B61" s="160" t="s">
        <v>28</v>
      </c>
      <c r="C61" s="16"/>
      <c r="D61" s="156"/>
      <c r="E61" s="74">
        <f>E34*75%</f>
        <v>5172256.3724326137</v>
      </c>
      <c r="G61" s="52"/>
      <c r="I61" s="19"/>
    </row>
    <row r="62" spans="1:9" s="8" customFormat="1" ht="18" customHeight="1" x14ac:dyDescent="0.25">
      <c r="A62" s="142"/>
      <c r="B62" s="160" t="s">
        <v>29</v>
      </c>
      <c r="C62" s="16"/>
      <c r="D62" s="156"/>
      <c r="E62" s="74">
        <f>E43*75%</f>
        <v>8656103.0094051622</v>
      </c>
      <c r="G62" s="52"/>
      <c r="I62" s="19"/>
    </row>
    <row r="63" spans="1:9" s="8" customFormat="1" ht="3.75" customHeight="1" x14ac:dyDescent="0.25">
      <c r="A63" s="142"/>
      <c r="B63" s="161"/>
      <c r="C63" s="33"/>
      <c r="D63" s="162"/>
      <c r="E63" s="75"/>
      <c r="G63" s="52"/>
      <c r="I63" s="19"/>
    </row>
    <row r="64" spans="1:9" s="8" customFormat="1" ht="15" customHeight="1" x14ac:dyDescent="0.25">
      <c r="A64" s="142"/>
      <c r="B64" s="160" t="s">
        <v>35</v>
      </c>
      <c r="C64" s="16"/>
      <c r="D64" s="156"/>
      <c r="E64" s="74">
        <f>E17*50%</f>
        <v>375118305.48928332</v>
      </c>
      <c r="G64" s="52"/>
    </row>
    <row r="65" spans="1:9" s="8" customFormat="1" ht="15" customHeight="1" x14ac:dyDescent="0.25">
      <c r="A65" s="142"/>
      <c r="B65" s="160" t="s">
        <v>36</v>
      </c>
      <c r="C65" s="16"/>
      <c r="D65" s="156"/>
      <c r="E65" s="74">
        <f>E26*50%</f>
        <v>18039804.611721482</v>
      </c>
      <c r="G65" s="52"/>
    </row>
    <row r="66" spans="1:9" s="8" customFormat="1" ht="15" customHeight="1" x14ac:dyDescent="0.25">
      <c r="A66" s="142"/>
      <c r="B66" s="160" t="s">
        <v>37</v>
      </c>
      <c r="C66" s="16"/>
      <c r="D66" s="156"/>
      <c r="E66" s="74">
        <f>E35*50%</f>
        <v>3264147.7073560925</v>
      </c>
      <c r="G66" s="52"/>
    </row>
    <row r="67" spans="1:9" s="8" customFormat="1" ht="15" customHeight="1" x14ac:dyDescent="0.25">
      <c r="A67" s="142"/>
      <c r="B67" s="160" t="s">
        <v>38</v>
      </c>
      <c r="C67" s="16"/>
      <c r="D67" s="156"/>
      <c r="E67" s="74">
        <f>E44*50%</f>
        <v>9472516.919675108</v>
      </c>
      <c r="G67" s="52"/>
    </row>
    <row r="68" spans="1:9" s="8" customFormat="1" ht="3" customHeight="1" x14ac:dyDescent="0.25">
      <c r="A68" s="142"/>
      <c r="B68" s="163"/>
      <c r="C68" s="33"/>
      <c r="D68" s="162"/>
      <c r="E68" s="75"/>
      <c r="G68" s="52"/>
    </row>
    <row r="69" spans="1:9" s="8" customFormat="1" ht="19.5" customHeight="1" x14ac:dyDescent="0.25">
      <c r="A69" s="142"/>
      <c r="B69" s="160" t="s">
        <v>39</v>
      </c>
      <c r="C69" s="16"/>
      <c r="D69" s="156"/>
      <c r="E69" s="74">
        <f>E18</f>
        <v>70620168.762775511</v>
      </c>
      <c r="G69" s="52"/>
    </row>
    <row r="70" spans="1:9" s="8" customFormat="1" ht="15.75" x14ac:dyDescent="0.25">
      <c r="A70" s="142"/>
      <c r="B70" s="160" t="s">
        <v>40</v>
      </c>
      <c r="C70" s="16"/>
      <c r="D70" s="156"/>
      <c r="E70" s="74">
        <f>E27</f>
        <v>7991065.2111589368</v>
      </c>
      <c r="G70" s="52"/>
    </row>
    <row r="71" spans="1:9" s="8" customFormat="1" ht="15.75" x14ac:dyDescent="0.25">
      <c r="A71" s="142"/>
      <c r="B71" s="160" t="s">
        <v>41</v>
      </c>
      <c r="C71" s="16"/>
      <c r="D71" s="156"/>
      <c r="E71" s="74">
        <f>E36</f>
        <v>1978525.5061403059</v>
      </c>
      <c r="G71" s="52"/>
      <c r="I71" s="19"/>
    </row>
    <row r="72" spans="1:9" s="8" customFormat="1" ht="15.75" x14ac:dyDescent="0.25">
      <c r="A72" s="142"/>
      <c r="B72" s="160" t="s">
        <v>42</v>
      </c>
      <c r="C72" s="16"/>
      <c r="D72" s="156"/>
      <c r="E72" s="74">
        <f>E45</f>
        <v>2049675.320201464</v>
      </c>
      <c r="G72" s="52"/>
      <c r="I72" s="19"/>
    </row>
    <row r="73" spans="1:9" s="8" customFormat="1" ht="3.75" customHeight="1" x14ac:dyDescent="0.25">
      <c r="A73" s="142"/>
      <c r="B73" s="161"/>
      <c r="C73" s="33"/>
      <c r="D73" s="162"/>
      <c r="E73" s="75"/>
      <c r="G73" s="52"/>
      <c r="I73" s="19"/>
    </row>
    <row r="74" spans="1:9" s="8" customFormat="1" ht="17.25" customHeight="1" x14ac:dyDescent="0.25">
      <c r="A74" s="142"/>
      <c r="B74" s="160" t="s">
        <v>31</v>
      </c>
      <c r="C74" s="16"/>
      <c r="D74" s="156"/>
      <c r="E74" s="74">
        <f>E19</f>
        <v>334054565.04579073</v>
      </c>
      <c r="G74" s="52"/>
    </row>
    <row r="75" spans="1:9" s="8" customFormat="1" ht="17.25" customHeight="1" x14ac:dyDescent="0.25">
      <c r="A75" s="142"/>
      <c r="B75" s="160" t="s">
        <v>32</v>
      </c>
      <c r="C75" s="16"/>
      <c r="D75" s="156"/>
      <c r="E75" s="74">
        <f>E28</f>
        <v>2325818.0096879303</v>
      </c>
      <c r="G75" s="52"/>
    </row>
    <row r="76" spans="1:9" s="8" customFormat="1" ht="17.25" customHeight="1" x14ac:dyDescent="0.25">
      <c r="A76" s="142"/>
      <c r="B76" s="160" t="s">
        <v>33</v>
      </c>
      <c r="C76" s="16"/>
      <c r="D76" s="156"/>
      <c r="E76" s="74">
        <f>E37</f>
        <v>0</v>
      </c>
      <c r="G76" s="52"/>
      <c r="I76" s="19"/>
    </row>
    <row r="77" spans="1:9" s="8" customFormat="1" ht="17.25" customHeight="1" x14ac:dyDescent="0.25">
      <c r="A77" s="142"/>
      <c r="B77" s="160" t="s">
        <v>34</v>
      </c>
      <c r="C77" s="16"/>
      <c r="D77" s="156"/>
      <c r="E77" s="74">
        <f>E46</f>
        <v>17240.169444268839</v>
      </c>
      <c r="G77" s="52"/>
      <c r="I77" s="19"/>
    </row>
    <row r="78" spans="1:9" s="8" customFormat="1" ht="3.75" customHeight="1" x14ac:dyDescent="0.25">
      <c r="A78" s="142"/>
      <c r="B78" s="163"/>
      <c r="C78" s="33"/>
      <c r="D78" s="162"/>
      <c r="E78" s="75"/>
      <c r="G78" s="52"/>
      <c r="I78" s="19"/>
    </row>
    <row r="79" spans="1:9" s="8" customFormat="1" ht="19.5" customHeight="1" x14ac:dyDescent="0.25">
      <c r="A79" s="142"/>
      <c r="B79" s="164" t="s">
        <v>43</v>
      </c>
      <c r="C79" s="105"/>
      <c r="D79" s="165"/>
      <c r="E79" s="106">
        <f>E15</f>
        <v>2316478392.0193563</v>
      </c>
      <c r="G79" s="52"/>
    </row>
    <row r="80" spans="1:9" s="9" customFormat="1" ht="19.5" customHeight="1" x14ac:dyDescent="0.25">
      <c r="A80" s="143"/>
      <c r="B80" s="164" t="s">
        <v>45</v>
      </c>
      <c r="C80" s="105"/>
      <c r="D80" s="165"/>
      <c r="E80" s="106">
        <f>E52</f>
        <v>485093940.86705709</v>
      </c>
      <c r="G80" s="51"/>
    </row>
    <row r="81" spans="1:9" s="9" customFormat="1" ht="19.5" customHeight="1" x14ac:dyDescent="0.25">
      <c r="A81" s="143"/>
      <c r="B81" s="164" t="s">
        <v>44</v>
      </c>
      <c r="C81" s="105"/>
      <c r="D81" s="165"/>
      <c r="E81" s="106">
        <f t="shared" ref="E81:E82" si="0">E55*75%</f>
        <v>3053769.7115362496</v>
      </c>
      <c r="G81" s="51"/>
    </row>
    <row r="82" spans="1:9" s="8" customFormat="1" ht="19.5" customHeight="1" thickBot="1" x14ac:dyDescent="0.3">
      <c r="A82" s="142"/>
      <c r="B82" s="164" t="s">
        <v>46</v>
      </c>
      <c r="C82" s="105"/>
      <c r="D82" s="165"/>
      <c r="E82" s="106">
        <f t="shared" si="0"/>
        <v>22792210.874369998</v>
      </c>
      <c r="G82" s="52"/>
    </row>
    <row r="83" spans="1:9" s="8" customFormat="1" ht="35.25" customHeight="1" thickBot="1" x14ac:dyDescent="0.3">
      <c r="A83" s="140"/>
      <c r="B83" s="140" t="s">
        <v>17</v>
      </c>
      <c r="C83" s="18"/>
      <c r="D83" s="32"/>
      <c r="E83" s="73">
        <f>SUM(E84:E112)</f>
        <v>4883250757.8203249</v>
      </c>
      <c r="G83" s="52"/>
      <c r="I83" s="19"/>
    </row>
    <row r="84" spans="1:9" s="8" customFormat="1" ht="15" customHeight="1" x14ac:dyDescent="0.25">
      <c r="A84" s="141"/>
      <c r="B84" s="159" t="s">
        <v>18</v>
      </c>
      <c r="C84" s="16"/>
      <c r="D84" s="156"/>
      <c r="E84" s="74">
        <f>E16*25%</f>
        <v>1730453309.9104502</v>
      </c>
      <c r="G84" s="52"/>
      <c r="I84" s="19"/>
    </row>
    <row r="85" spans="1:9" s="8" customFormat="1" ht="15" customHeight="1" x14ac:dyDescent="0.25">
      <c r="A85" s="142"/>
      <c r="B85" s="159" t="s">
        <v>19</v>
      </c>
      <c r="C85" s="16"/>
      <c r="D85" s="156"/>
      <c r="E85" s="74">
        <f>E25*25%</f>
        <v>15753784.04781506</v>
      </c>
      <c r="G85" s="52"/>
    </row>
    <row r="86" spans="1:9" s="8" customFormat="1" ht="15" customHeight="1" x14ac:dyDescent="0.25">
      <c r="A86" s="142"/>
      <c r="B86" s="160" t="s">
        <v>30</v>
      </c>
      <c r="C86" s="16"/>
      <c r="D86" s="156"/>
      <c r="E86" s="74">
        <f>E34*25%</f>
        <v>1724085.4574775379</v>
      </c>
      <c r="G86" s="52"/>
    </row>
    <row r="87" spans="1:9" s="8" customFormat="1" ht="15.75" x14ac:dyDescent="0.25">
      <c r="A87" s="142"/>
      <c r="B87" s="160" t="s">
        <v>47</v>
      </c>
      <c r="C87" s="16"/>
      <c r="D87" s="156"/>
      <c r="E87" s="74">
        <f>E43*25%</f>
        <v>2885367.6698017209</v>
      </c>
      <c r="G87" s="52"/>
    </row>
    <row r="88" spans="1:9" s="8" customFormat="1" ht="3.75" customHeight="1" x14ac:dyDescent="0.25">
      <c r="A88" s="142"/>
      <c r="B88" s="163"/>
      <c r="C88" s="33"/>
      <c r="D88" s="162"/>
      <c r="E88" s="75"/>
      <c r="G88" s="52"/>
    </row>
    <row r="89" spans="1:9" s="8" customFormat="1" ht="19.5" customHeight="1" x14ac:dyDescent="0.25">
      <c r="A89" s="142"/>
      <c r="B89" s="160" t="s">
        <v>48</v>
      </c>
      <c r="C89" s="16"/>
      <c r="D89" s="156"/>
      <c r="E89" s="74">
        <f>E17*50%</f>
        <v>375118305.48928332</v>
      </c>
      <c r="G89" s="52"/>
    </row>
    <row r="90" spans="1:9" s="8" customFormat="1" ht="15.75" x14ac:dyDescent="0.25">
      <c r="A90" s="142"/>
      <c r="B90" s="160" t="s">
        <v>49</v>
      </c>
      <c r="C90" s="16"/>
      <c r="D90" s="156"/>
      <c r="E90" s="74">
        <f>E26*50%</f>
        <v>18039804.611721482</v>
      </c>
      <c r="G90" s="52"/>
    </row>
    <row r="91" spans="1:9" s="8" customFormat="1" ht="15.75" x14ac:dyDescent="0.25">
      <c r="A91" s="142"/>
      <c r="B91" s="160" t="s">
        <v>50</v>
      </c>
      <c r="C91" s="16"/>
      <c r="D91" s="156"/>
      <c r="E91" s="74">
        <f>E35*50%</f>
        <v>3264147.7073560925</v>
      </c>
      <c r="G91" s="52"/>
    </row>
    <row r="92" spans="1:9" s="8" customFormat="1" ht="15.75" x14ac:dyDescent="0.25">
      <c r="A92" s="142"/>
      <c r="B92" s="160" t="s">
        <v>51</v>
      </c>
      <c r="C92" s="16"/>
      <c r="D92" s="156"/>
      <c r="E92" s="74">
        <f>E44*50%</f>
        <v>9472516.919675108</v>
      </c>
      <c r="G92" s="52"/>
    </row>
    <row r="93" spans="1:9" s="8" customFormat="1" ht="7.5" customHeight="1" x14ac:dyDescent="0.25">
      <c r="A93" s="142"/>
      <c r="B93" s="163"/>
      <c r="C93" s="33"/>
      <c r="D93" s="162"/>
      <c r="E93" s="75"/>
      <c r="G93" s="52"/>
    </row>
    <row r="94" spans="1:9" s="8" customFormat="1" ht="16.5" customHeight="1" x14ac:dyDescent="0.25">
      <c r="A94" s="142"/>
      <c r="B94" s="160" t="s">
        <v>56</v>
      </c>
      <c r="C94" s="16"/>
      <c r="D94" s="156"/>
      <c r="E94" s="74">
        <f>E20</f>
        <v>1482762361.6929049</v>
      </c>
      <c r="G94" s="52"/>
    </row>
    <row r="95" spans="1:9" s="8" customFormat="1" ht="16.5" customHeight="1" x14ac:dyDescent="0.25">
      <c r="A95" s="142"/>
      <c r="B95" s="160" t="s">
        <v>57</v>
      </c>
      <c r="C95" s="16"/>
      <c r="D95" s="156"/>
      <c r="E95" s="74">
        <f>E29</f>
        <v>33369040.716681644</v>
      </c>
      <c r="G95" s="52"/>
    </row>
    <row r="96" spans="1:9" s="8" customFormat="1" ht="16.5" customHeight="1" x14ac:dyDescent="0.25">
      <c r="A96" s="142"/>
      <c r="B96" s="160" t="s">
        <v>58</v>
      </c>
      <c r="C96" s="16"/>
      <c r="D96" s="156"/>
      <c r="E96" s="74">
        <f>E38</f>
        <v>3269046.444400392</v>
      </c>
      <c r="G96" s="52"/>
    </row>
    <row r="97" spans="1:7" s="8" customFormat="1" ht="15.75" x14ac:dyDescent="0.25">
      <c r="A97" s="142"/>
      <c r="B97" s="160" t="s">
        <v>59</v>
      </c>
      <c r="C97" s="16"/>
      <c r="D97" s="156"/>
      <c r="E97" s="74">
        <f>E47</f>
        <v>4050068.8683500886</v>
      </c>
      <c r="G97" s="52"/>
    </row>
    <row r="98" spans="1:7" s="8" customFormat="1" ht="5.25" customHeight="1" x14ac:dyDescent="0.25">
      <c r="A98" s="142"/>
      <c r="B98" s="163"/>
      <c r="C98" s="33"/>
      <c r="D98" s="162"/>
      <c r="E98" s="75"/>
      <c r="G98" s="52"/>
    </row>
    <row r="99" spans="1:7" s="8" customFormat="1" ht="15.75" customHeight="1" x14ac:dyDescent="0.25">
      <c r="A99" s="142"/>
      <c r="B99" s="160" t="s">
        <v>52</v>
      </c>
      <c r="C99" s="16"/>
      <c r="D99" s="156"/>
      <c r="E99" s="74">
        <f>E21</f>
        <v>632730950.35660839</v>
      </c>
      <c r="G99" s="52"/>
    </row>
    <row r="100" spans="1:7" s="8" customFormat="1" ht="15.75" customHeight="1" x14ac:dyDescent="0.25">
      <c r="A100" s="142"/>
      <c r="B100" s="160" t="s">
        <v>53</v>
      </c>
      <c r="C100" s="16"/>
      <c r="D100" s="156"/>
      <c r="E100" s="74">
        <f>E30</f>
        <v>74141187.738115698</v>
      </c>
      <c r="G100" s="52"/>
    </row>
    <row r="101" spans="1:7" s="8" customFormat="1" ht="15.75" customHeight="1" x14ac:dyDescent="0.25">
      <c r="A101" s="142"/>
      <c r="B101" s="160" t="s">
        <v>54</v>
      </c>
      <c r="C101" s="16"/>
      <c r="D101" s="156"/>
      <c r="E101" s="74">
        <f>E39</f>
        <v>3617676.4816898135</v>
      </c>
      <c r="G101" s="52"/>
    </row>
    <row r="102" spans="1:7" s="8" customFormat="1" ht="15.75" x14ac:dyDescent="0.25">
      <c r="A102" s="142"/>
      <c r="B102" s="160" t="s">
        <v>55</v>
      </c>
      <c r="C102" s="16"/>
      <c r="D102" s="156"/>
      <c r="E102" s="74">
        <f>E48</f>
        <v>17191949.42309124</v>
      </c>
      <c r="G102" s="52"/>
    </row>
    <row r="103" spans="1:7" s="8" customFormat="1" ht="6" customHeight="1" x14ac:dyDescent="0.25">
      <c r="A103" s="142"/>
      <c r="B103" s="163"/>
      <c r="C103" s="33"/>
      <c r="D103" s="162"/>
      <c r="E103" s="75"/>
      <c r="G103" s="52"/>
    </row>
    <row r="104" spans="1:7" s="8" customFormat="1" ht="18" customHeight="1" x14ac:dyDescent="0.25">
      <c r="A104" s="142"/>
      <c r="B104" s="160" t="s">
        <v>60</v>
      </c>
      <c r="C104" s="16"/>
      <c r="D104" s="156"/>
      <c r="E104" s="74">
        <f>E22</f>
        <v>334989172.96478403</v>
      </c>
      <c r="G104" s="52"/>
    </row>
    <row r="105" spans="1:7" s="8" customFormat="1" ht="18" customHeight="1" x14ac:dyDescent="0.25">
      <c r="A105" s="142"/>
      <c r="B105" s="160" t="s">
        <v>61</v>
      </c>
      <c r="C105" s="16"/>
      <c r="D105" s="156"/>
      <c r="E105" s="74">
        <f>E31</f>
        <v>505434.47583452711</v>
      </c>
      <c r="G105" s="52"/>
    </row>
    <row r="106" spans="1:7" s="8" customFormat="1" ht="18" customHeight="1" x14ac:dyDescent="0.25">
      <c r="A106" s="142"/>
      <c r="B106" s="160" t="s">
        <v>62</v>
      </c>
      <c r="C106" s="16"/>
      <c r="D106" s="156"/>
      <c r="E106" s="74">
        <f>E40</f>
        <v>515838.64378571173</v>
      </c>
      <c r="G106" s="52"/>
    </row>
    <row r="107" spans="1:7" s="8" customFormat="1" ht="18" customHeight="1" x14ac:dyDescent="0.25">
      <c r="A107" s="142"/>
      <c r="B107" s="160" t="s">
        <v>63</v>
      </c>
      <c r="C107" s="16"/>
      <c r="D107" s="156"/>
      <c r="E107" s="74">
        <f>E49</f>
        <v>80470.680546188567</v>
      </c>
      <c r="G107" s="52"/>
    </row>
    <row r="108" spans="1:7" s="8" customFormat="1" ht="6" customHeight="1" x14ac:dyDescent="0.25">
      <c r="A108" s="142"/>
      <c r="B108" s="163"/>
      <c r="C108" s="33"/>
      <c r="D108" s="162"/>
      <c r="E108" s="75"/>
      <c r="G108" s="52"/>
    </row>
    <row r="109" spans="1:7" s="9" customFormat="1" ht="19.5" customHeight="1" x14ac:dyDescent="0.25">
      <c r="A109" s="143"/>
      <c r="B109" s="164" t="s">
        <v>65</v>
      </c>
      <c r="C109" s="105"/>
      <c r="D109" s="165"/>
      <c r="E109" s="106">
        <f t="shared" ref="E109:E110" si="1">E53</f>
        <v>129120852.58548951</v>
      </c>
      <c r="G109" s="51"/>
    </row>
    <row r="110" spans="1:7" s="9" customFormat="1" ht="19.5" customHeight="1" x14ac:dyDescent="0.25">
      <c r="A110" s="143"/>
      <c r="B110" s="164" t="s">
        <v>64</v>
      </c>
      <c r="C110" s="105"/>
      <c r="D110" s="165"/>
      <c r="E110" s="106">
        <f t="shared" si="1"/>
        <v>1580058.0724949997</v>
      </c>
      <c r="G110" s="51"/>
    </row>
    <row r="111" spans="1:7" s="9" customFormat="1" ht="19.5" customHeight="1" x14ac:dyDescent="0.25">
      <c r="A111" s="143"/>
      <c r="B111" s="164" t="s">
        <v>66</v>
      </c>
      <c r="C111" s="105"/>
      <c r="D111" s="165"/>
      <c r="E111" s="106">
        <f t="shared" ref="E111:E112" si="2">E55*25%</f>
        <v>1017923.2371787499</v>
      </c>
      <c r="G111" s="51"/>
    </row>
    <row r="112" spans="1:7" s="8" customFormat="1" ht="19.5" customHeight="1" thickBot="1" x14ac:dyDescent="0.3">
      <c r="A112" s="144"/>
      <c r="B112" s="166" t="s">
        <v>67</v>
      </c>
      <c r="C112" s="105"/>
      <c r="D112" s="167"/>
      <c r="E112" s="106">
        <f t="shared" si="2"/>
        <v>7597403.6247899989</v>
      </c>
      <c r="G112" s="52"/>
    </row>
    <row r="113" spans="1:8" s="8" customFormat="1" ht="35.1" customHeight="1" thickBot="1" x14ac:dyDescent="0.3">
      <c r="A113" s="145"/>
      <c r="B113" s="189" t="s">
        <v>20</v>
      </c>
      <c r="C113" s="190"/>
      <c r="D113" s="191"/>
      <c r="E113" s="127">
        <f>0.12*E58+0.15*E83</f>
        <v>1801063588.1709118</v>
      </c>
      <c r="G113" s="52"/>
    </row>
    <row r="114" spans="1:8" s="8" customFormat="1" ht="32.25" customHeight="1" thickBot="1" x14ac:dyDescent="0.3">
      <c r="A114" s="146" t="s">
        <v>74</v>
      </c>
      <c r="B114" s="198" t="s">
        <v>349</v>
      </c>
      <c r="C114" s="199"/>
      <c r="D114" s="200"/>
      <c r="E114" s="76"/>
      <c r="G114" s="52"/>
    </row>
    <row r="115" spans="1:8" s="11" customFormat="1" ht="21.75" customHeight="1" x14ac:dyDescent="0.25">
      <c r="A115" s="147"/>
      <c r="B115" s="186" t="s">
        <v>68</v>
      </c>
      <c r="C115" s="187"/>
      <c r="D115" s="188"/>
      <c r="E115" s="99">
        <f>+E116</f>
        <v>1847087898</v>
      </c>
      <c r="G115" s="54"/>
    </row>
    <row r="116" spans="1:8" s="11" customFormat="1" ht="12.75" customHeight="1" x14ac:dyDescent="0.25">
      <c r="A116" s="148"/>
      <c r="B116" s="168" t="s">
        <v>69</v>
      </c>
      <c r="C116" s="129"/>
      <c r="D116" s="40"/>
      <c r="E116" s="100">
        <f>SUM(E117:E126)</f>
        <v>1847087898</v>
      </c>
      <c r="F116" s="41"/>
      <c r="G116" s="54"/>
    </row>
    <row r="117" spans="1:8" s="11" customFormat="1" ht="13.5" customHeight="1" x14ac:dyDescent="0.25">
      <c r="A117" s="149">
        <v>122</v>
      </c>
      <c r="B117" s="169" t="s">
        <v>77</v>
      </c>
      <c r="C117" s="129"/>
      <c r="D117" s="40"/>
      <c r="E117" s="101">
        <v>1628984600</v>
      </c>
      <c r="F117" s="42"/>
      <c r="G117" s="69"/>
      <c r="H117" s="68"/>
    </row>
    <row r="118" spans="1:8" s="11" customFormat="1" ht="13.5" customHeight="1" x14ac:dyDescent="0.25">
      <c r="A118" s="149">
        <v>126</v>
      </c>
      <c r="B118" s="169" t="s">
        <v>82</v>
      </c>
      <c r="C118" s="129"/>
      <c r="D118" s="40"/>
      <c r="E118" s="102">
        <v>10339480</v>
      </c>
      <c r="F118" s="42"/>
      <c r="G118" s="69"/>
      <c r="H118" s="68"/>
    </row>
    <row r="119" spans="1:8" s="11" customFormat="1" ht="13.5" customHeight="1" x14ac:dyDescent="0.25">
      <c r="A119" s="149">
        <v>128</v>
      </c>
      <c r="B119" s="169" t="s">
        <v>83</v>
      </c>
      <c r="C119" s="129"/>
      <c r="D119" s="40"/>
      <c r="E119" s="101">
        <v>14498560</v>
      </c>
      <c r="F119" s="42"/>
      <c r="G119" s="69"/>
      <c r="H119" s="68"/>
    </row>
    <row r="120" spans="1:8" s="11" customFormat="1" ht="13.5" customHeight="1" x14ac:dyDescent="0.25">
      <c r="A120" s="149">
        <v>301</v>
      </c>
      <c r="B120" s="169" t="s">
        <v>78</v>
      </c>
      <c r="C120" s="129"/>
      <c r="D120" s="40"/>
      <c r="E120" s="101">
        <v>107463</v>
      </c>
      <c r="F120" s="42"/>
      <c r="G120" s="69"/>
      <c r="H120" s="68"/>
    </row>
    <row r="121" spans="1:8" s="11" customFormat="1" ht="13.5" customHeight="1" x14ac:dyDescent="0.25">
      <c r="A121" s="149">
        <v>302</v>
      </c>
      <c r="B121" s="169" t="s">
        <v>84</v>
      </c>
      <c r="C121" s="129"/>
      <c r="D121" s="40"/>
      <c r="E121" s="101">
        <v>93180780</v>
      </c>
      <c r="F121" s="42"/>
      <c r="G121" s="69"/>
      <c r="H121" s="68"/>
    </row>
    <row r="122" spans="1:8" s="11" customFormat="1" ht="13.5" customHeight="1" x14ac:dyDescent="0.25">
      <c r="A122" s="149">
        <v>303</v>
      </c>
      <c r="B122" s="169" t="s">
        <v>85</v>
      </c>
      <c r="C122" s="129"/>
      <c r="D122" s="40"/>
      <c r="E122" s="101">
        <v>47510015</v>
      </c>
      <c r="F122" s="42"/>
      <c r="G122" s="69"/>
      <c r="H122" s="68"/>
    </row>
    <row r="123" spans="1:8" s="11" customFormat="1" ht="13.5" customHeight="1" x14ac:dyDescent="0.25">
      <c r="A123" s="149">
        <v>304</v>
      </c>
      <c r="B123" s="169" t="s">
        <v>79</v>
      </c>
      <c r="C123" s="129"/>
      <c r="D123" s="40"/>
      <c r="E123" s="101">
        <v>695000</v>
      </c>
      <c r="F123" s="42"/>
      <c r="G123" s="69"/>
      <c r="H123" s="68"/>
    </row>
    <row r="124" spans="1:8" s="11" customFormat="1" ht="13.5" customHeight="1" x14ac:dyDescent="0.25">
      <c r="A124" s="149">
        <v>305</v>
      </c>
      <c r="B124" s="169" t="s">
        <v>80</v>
      </c>
      <c r="C124" s="129"/>
      <c r="D124" s="40"/>
      <c r="E124" s="101">
        <v>260000</v>
      </c>
      <c r="F124" s="42"/>
      <c r="G124" s="69"/>
      <c r="H124" s="68"/>
    </row>
    <row r="125" spans="1:8" s="11" customFormat="1" ht="13.5" customHeight="1" x14ac:dyDescent="0.25">
      <c r="A125" s="149">
        <v>306</v>
      </c>
      <c r="B125" s="169" t="s">
        <v>86</v>
      </c>
      <c r="C125" s="129"/>
      <c r="D125" s="40"/>
      <c r="E125" s="101">
        <v>51230000</v>
      </c>
      <c r="F125" s="42"/>
      <c r="G125" s="69"/>
      <c r="H125" s="68"/>
    </row>
    <row r="126" spans="1:8" s="11" customFormat="1" ht="13.5" customHeight="1" x14ac:dyDescent="0.25">
      <c r="A126" s="149">
        <v>571</v>
      </c>
      <c r="B126" s="169" t="s">
        <v>81</v>
      </c>
      <c r="C126" s="129"/>
      <c r="D126" s="40"/>
      <c r="E126" s="100">
        <v>282000</v>
      </c>
      <c r="F126" s="41"/>
      <c r="G126" s="70"/>
      <c r="H126" s="68"/>
    </row>
    <row r="127" spans="1:8" s="11" customFormat="1" ht="12.75" customHeight="1" x14ac:dyDescent="0.25">
      <c r="A127" s="149"/>
      <c r="B127" s="169"/>
      <c r="C127" s="129"/>
      <c r="D127" s="40"/>
      <c r="E127" s="100"/>
      <c r="F127" s="41"/>
      <c r="G127" s="56"/>
    </row>
    <row r="128" spans="1:8" s="11" customFormat="1" ht="15.75" customHeight="1" x14ac:dyDescent="0.25">
      <c r="A128" s="149"/>
      <c r="B128" s="177" t="s">
        <v>73</v>
      </c>
      <c r="C128" s="178"/>
      <c r="D128" s="179"/>
      <c r="E128" s="100">
        <f>+E129</f>
        <v>18000000</v>
      </c>
      <c r="G128" s="54"/>
    </row>
    <row r="129" spans="1:7" s="11" customFormat="1" ht="15.75" customHeight="1" x14ac:dyDescent="0.25">
      <c r="A129" s="149"/>
      <c r="B129" s="168" t="s">
        <v>69</v>
      </c>
      <c r="C129" s="129"/>
      <c r="D129" s="40"/>
      <c r="E129" s="100">
        <f>SUM(E130:E130)</f>
        <v>18000000</v>
      </c>
      <c r="G129" s="54"/>
    </row>
    <row r="130" spans="1:7" s="11" customFormat="1" ht="15.75" customHeight="1" x14ac:dyDescent="0.25">
      <c r="A130" s="149">
        <v>846</v>
      </c>
      <c r="B130" s="169" t="s">
        <v>70</v>
      </c>
      <c r="C130" s="129"/>
      <c r="D130" s="40"/>
      <c r="E130" s="101">
        <v>18000000</v>
      </c>
      <c r="G130" s="56"/>
    </row>
    <row r="131" spans="1:7" s="11" customFormat="1" ht="12.75" customHeight="1" x14ac:dyDescent="0.25">
      <c r="A131" s="149"/>
      <c r="B131" s="169"/>
      <c r="C131" s="129"/>
      <c r="D131" s="40"/>
      <c r="E131" s="100"/>
      <c r="G131" s="56"/>
    </row>
    <row r="132" spans="1:7" s="11" customFormat="1" ht="21.75" customHeight="1" x14ac:dyDescent="0.25">
      <c r="A132" s="149"/>
      <c r="B132" s="168" t="s">
        <v>71</v>
      </c>
      <c r="C132" s="129"/>
      <c r="D132" s="40"/>
      <c r="E132" s="100">
        <f>+E134</f>
        <v>270000</v>
      </c>
      <c r="G132" s="54"/>
    </row>
    <row r="133" spans="1:7" s="11" customFormat="1" ht="21.75" customHeight="1" x14ac:dyDescent="0.25">
      <c r="A133" s="149"/>
      <c r="B133" s="168" t="s">
        <v>350</v>
      </c>
      <c r="C133" s="129"/>
      <c r="D133" s="40"/>
      <c r="E133" s="100"/>
      <c r="G133" s="54"/>
    </row>
    <row r="134" spans="1:7" s="11" customFormat="1" ht="18.75" customHeight="1" x14ac:dyDescent="0.25">
      <c r="A134" s="149"/>
      <c r="B134" s="168" t="s">
        <v>69</v>
      </c>
      <c r="C134" s="129"/>
      <c r="D134" s="40"/>
      <c r="E134" s="100">
        <f>SUM(E135:E135)</f>
        <v>270000</v>
      </c>
      <c r="F134" s="41"/>
      <c r="G134" s="54"/>
    </row>
    <row r="135" spans="1:7" s="11" customFormat="1" ht="13.5" customHeight="1" x14ac:dyDescent="0.25">
      <c r="A135" s="149">
        <v>122</v>
      </c>
      <c r="B135" s="170" t="s">
        <v>351</v>
      </c>
      <c r="C135" s="129"/>
      <c r="D135" s="40"/>
      <c r="E135" s="103">
        <v>270000</v>
      </c>
      <c r="F135" s="43"/>
      <c r="G135" s="55"/>
    </row>
    <row r="136" spans="1:7" s="11" customFormat="1" ht="12.75" customHeight="1" thickBot="1" x14ac:dyDescent="0.3">
      <c r="A136" s="150"/>
      <c r="B136" s="171"/>
      <c r="C136" s="63"/>
      <c r="D136" s="64"/>
      <c r="E136" s="104"/>
      <c r="F136" s="43"/>
      <c r="G136" s="55"/>
    </row>
    <row r="137" spans="1:7" s="8" customFormat="1" ht="34.5" customHeight="1" thickBot="1" x14ac:dyDescent="0.3">
      <c r="A137" s="151"/>
      <c r="B137" s="151" t="s">
        <v>75</v>
      </c>
      <c r="C137" s="46"/>
      <c r="D137" s="172"/>
      <c r="E137" s="128">
        <f>(+E115+E128)-E132</f>
        <v>1864817898</v>
      </c>
      <c r="G137" s="57"/>
    </row>
    <row r="138" spans="1:7" s="11" customFormat="1" ht="12.75" customHeight="1" thickBot="1" x14ac:dyDescent="0.3">
      <c r="A138" s="44"/>
      <c r="B138" s="45"/>
      <c r="C138" s="45"/>
      <c r="D138" s="45"/>
      <c r="E138" s="45"/>
      <c r="F138" s="41"/>
      <c r="G138" s="56"/>
    </row>
    <row r="139" spans="1:7" s="10" customFormat="1" ht="27.75" customHeight="1" thickBot="1" x14ac:dyDescent="0.25">
      <c r="A139" s="173"/>
      <c r="B139" s="67" t="s">
        <v>76</v>
      </c>
      <c r="C139" s="174"/>
      <c r="D139" s="174"/>
      <c r="E139" s="77">
        <f>E137-E113</f>
        <v>63754309.829088211</v>
      </c>
      <c r="G139" s="50"/>
    </row>
    <row r="140" spans="1:7" s="25" customFormat="1" ht="19.5" customHeight="1" x14ac:dyDescent="0.2">
      <c r="A140" s="37"/>
      <c r="B140" s="22" t="s">
        <v>21</v>
      </c>
      <c r="C140" s="23"/>
      <c r="D140" s="23"/>
      <c r="E140" s="24"/>
      <c r="G140" s="58"/>
    </row>
    <row r="141" spans="1:7" s="25" customFormat="1" ht="19.5" customHeight="1" x14ac:dyDescent="0.2">
      <c r="A141" s="37"/>
      <c r="B141" s="22" t="s">
        <v>22</v>
      </c>
      <c r="C141" s="23"/>
      <c r="D141" s="23"/>
      <c r="E141" s="24"/>
      <c r="G141" s="58"/>
    </row>
    <row r="142" spans="1:7" s="27" customFormat="1" ht="19.5" customHeight="1" x14ac:dyDescent="0.2">
      <c r="A142" s="38"/>
      <c r="B142" s="183" t="s">
        <v>87</v>
      </c>
      <c r="C142" s="183"/>
      <c r="D142" s="183"/>
      <c r="E142" s="183"/>
      <c r="G142" s="58"/>
    </row>
    <row r="143" spans="1:7" s="27" customFormat="1" ht="19.5" customHeight="1" x14ac:dyDescent="0.2">
      <c r="A143" s="38"/>
      <c r="B143" s="183" t="s">
        <v>88</v>
      </c>
      <c r="C143" s="183"/>
      <c r="D143" s="183"/>
      <c r="E143" s="183"/>
      <c r="G143" s="58"/>
    </row>
    <row r="144" spans="1:7" s="27" customFormat="1" ht="19.5" customHeight="1" x14ac:dyDescent="0.2">
      <c r="A144" s="38"/>
      <c r="B144" s="183" t="s">
        <v>89</v>
      </c>
      <c r="C144" s="183"/>
      <c r="D144" s="183"/>
      <c r="E144" s="183"/>
      <c r="F144" s="48"/>
      <c r="G144" s="59"/>
    </row>
    <row r="145" spans="1:7" s="27" customFormat="1" ht="19.5" customHeight="1" x14ac:dyDescent="0.2">
      <c r="A145" s="38"/>
      <c r="B145" s="183" t="s">
        <v>23</v>
      </c>
      <c r="C145" s="183"/>
      <c r="D145" s="183"/>
      <c r="E145" s="183"/>
      <c r="G145" s="58"/>
    </row>
    <row r="146" spans="1:7" s="27" customFormat="1" ht="30" customHeight="1" x14ac:dyDescent="0.2">
      <c r="A146" s="38"/>
      <c r="B146" s="183" t="s">
        <v>72</v>
      </c>
      <c r="C146" s="183"/>
      <c r="D146" s="183"/>
      <c r="E146" s="183"/>
      <c r="F146" s="26"/>
      <c r="G146" s="60"/>
    </row>
    <row r="147" spans="1:7" s="27" customFormat="1" ht="19.5" customHeight="1" x14ac:dyDescent="0.2">
      <c r="A147" s="38"/>
      <c r="B147" s="183" t="s">
        <v>24</v>
      </c>
      <c r="C147" s="183"/>
      <c r="D147" s="183"/>
      <c r="E147" s="183"/>
      <c r="F147" s="48"/>
      <c r="G147" s="59"/>
    </row>
    <row r="148" spans="1:7" s="27" customFormat="1" ht="19.5" customHeight="1" x14ac:dyDescent="0.2">
      <c r="A148" s="38"/>
      <c r="B148" s="183" t="s">
        <v>94</v>
      </c>
      <c r="C148" s="183"/>
      <c r="D148" s="183"/>
      <c r="E148" s="183"/>
      <c r="F148" s="48"/>
      <c r="G148" s="59"/>
    </row>
    <row r="149" spans="1:7" s="47" customFormat="1" ht="20.25" customHeight="1" x14ac:dyDescent="0.25">
      <c r="A149" s="35"/>
      <c r="B149" s="65" t="s">
        <v>8</v>
      </c>
      <c r="C149" s="66"/>
      <c r="D149" s="66"/>
      <c r="G149" s="61"/>
    </row>
    <row r="150" spans="1:7" s="21" customFormat="1" ht="45" customHeight="1" x14ac:dyDescent="0.2">
      <c r="A150" s="39"/>
      <c r="B150" s="176" t="s">
        <v>92</v>
      </c>
      <c r="C150" s="176"/>
      <c r="D150" s="176"/>
      <c r="E150" s="176"/>
      <c r="F150" s="28"/>
      <c r="G150" s="62"/>
    </row>
  </sheetData>
  <mergeCells count="21">
    <mergeCell ref="B143:E143"/>
    <mergeCell ref="A11:A12"/>
    <mergeCell ref="B11:D12"/>
    <mergeCell ref="B114:D114"/>
    <mergeCell ref="B147:E147"/>
    <mergeCell ref="A9:E9"/>
    <mergeCell ref="B150:E150"/>
    <mergeCell ref="B128:D128"/>
    <mergeCell ref="A2:E2"/>
    <mergeCell ref="A3:E3"/>
    <mergeCell ref="A4:E4"/>
    <mergeCell ref="A8:E8"/>
    <mergeCell ref="A7:E7"/>
    <mergeCell ref="B144:E144"/>
    <mergeCell ref="B145:E145"/>
    <mergeCell ref="B146:E146"/>
    <mergeCell ref="E11:E12"/>
    <mergeCell ref="B148:E148"/>
    <mergeCell ref="B115:D115"/>
    <mergeCell ref="B113:D113"/>
    <mergeCell ref="B142:E142"/>
  </mergeCells>
  <printOptions horizontalCentered="1"/>
  <pageMargins left="0.39370078740157483" right="0.39370078740157483" top="0.39370078740157483" bottom="0.39370078740157483" header="0.31496062992125984" footer="0.31496062992125984"/>
  <pageSetup paperSize="256" scale="69" orientation="portrait" r:id="rId1"/>
  <colBreaks count="1" manualBreakCount="1">
    <brk id="6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35841" r:id="rId4">
          <objectPr defaultSize="0" autoPict="0" r:id="rId5">
            <anchor moveWithCells="1" sizeWithCells="1">
              <from>
                <xdr:col>0</xdr:col>
                <xdr:colOff>219075</xdr:colOff>
                <xdr:row>1</xdr:row>
                <xdr:rowOff>19050</xdr:rowOff>
              </from>
              <to>
                <xdr:col>1</xdr:col>
                <xdr:colOff>161925</xdr:colOff>
                <xdr:row>6</xdr:row>
                <xdr:rowOff>257175</xdr:rowOff>
              </to>
            </anchor>
          </objectPr>
        </oleObject>
      </mc:Choice>
      <mc:Fallback>
        <oleObject progId="PBrush" shapeId="35841" r:id="rId4"/>
      </mc:Fallback>
    </mc:AlternateContent>
    <mc:AlternateContent xmlns:mc="http://schemas.openxmlformats.org/markup-compatibility/2006">
      <mc:Choice Requires="x14">
        <oleObject progId="PBrush" shapeId="35845" r:id="rId6">
          <objectPr defaultSize="0" autoPict="0" r:id="rId7">
            <anchor moveWithCells="1" sizeWithCells="1">
              <from>
                <xdr:col>4</xdr:col>
                <xdr:colOff>400050</xdr:colOff>
                <xdr:row>1</xdr:row>
                <xdr:rowOff>28575</xdr:rowOff>
              </from>
              <to>
                <xdr:col>4</xdr:col>
                <xdr:colOff>1266825</xdr:colOff>
                <xdr:row>6</xdr:row>
                <xdr:rowOff>266700</xdr:rowOff>
              </to>
            </anchor>
          </objectPr>
        </oleObject>
      </mc:Choice>
      <mc:Fallback>
        <oleObject progId="PBrush" shapeId="3584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topLeftCell="A22" zoomScaleNormal="100" workbookViewId="0">
      <selection activeCell="A9" sqref="A9:F72"/>
    </sheetView>
  </sheetViews>
  <sheetFormatPr defaultRowHeight="12.75" x14ac:dyDescent="0.2"/>
  <cols>
    <col min="1" max="1" width="14.1640625" style="80" customWidth="1"/>
    <col min="2" max="2" width="8.33203125" style="80" bestFit="1" customWidth="1"/>
    <col min="3" max="3" width="90.33203125" style="80" customWidth="1"/>
    <col min="4" max="6" width="17.5" style="80" bestFit="1" customWidth="1"/>
    <col min="7" max="7" width="18.83203125" style="81" customWidth="1"/>
    <col min="8" max="8" width="25.5" style="81" customWidth="1"/>
    <col min="9" max="9" width="25.83203125" style="81" customWidth="1"/>
    <col min="10" max="10" width="25.5" style="81" customWidth="1"/>
    <col min="11" max="11" width="25.1640625" style="81" customWidth="1"/>
    <col min="12" max="12" width="24.1640625" style="81" customWidth="1"/>
    <col min="13" max="13" width="26.83203125" style="81" customWidth="1"/>
    <col min="14" max="14" width="3.33203125" style="81" customWidth="1"/>
    <col min="15" max="15" width="13.6640625" style="81" customWidth="1"/>
    <col min="16" max="16" width="21.6640625" style="81" customWidth="1"/>
    <col min="17" max="17" width="13.33203125" style="81" customWidth="1"/>
    <col min="18" max="18" width="12.83203125" style="81" customWidth="1"/>
    <col min="19" max="19" width="15" style="81" customWidth="1"/>
    <col min="20" max="20" width="11.33203125" style="81" customWidth="1"/>
    <col min="21" max="22" width="26.83203125" style="81" customWidth="1"/>
    <col min="23" max="23" width="4.33203125" style="81" customWidth="1"/>
    <col min="24" max="24" width="21" style="81" bestFit="1" customWidth="1"/>
    <col min="25" max="25" width="20.6640625" style="81" bestFit="1" customWidth="1"/>
    <col min="26" max="27" width="21.33203125" style="81" bestFit="1" customWidth="1"/>
    <col min="28" max="48" width="9.33203125" style="81"/>
    <col min="49" max="16384" width="9.33203125" style="80"/>
  </cols>
  <sheetData>
    <row r="1" spans="1:6" x14ac:dyDescent="0.2">
      <c r="C1" s="201" t="s">
        <v>98</v>
      </c>
      <c r="D1" s="201"/>
      <c r="E1" s="201"/>
      <c r="F1" s="201"/>
    </row>
    <row r="2" spans="1:6" x14ac:dyDescent="0.2">
      <c r="C2" s="201" t="s">
        <v>99</v>
      </c>
      <c r="D2" s="201"/>
      <c r="E2" s="201"/>
      <c r="F2" s="201"/>
    </row>
    <row r="3" spans="1:6" x14ac:dyDescent="0.2">
      <c r="C3" s="202" t="s">
        <v>100</v>
      </c>
      <c r="D3" s="202"/>
      <c r="E3" s="202"/>
      <c r="F3" s="202"/>
    </row>
    <row r="4" spans="1:6" x14ac:dyDescent="0.2">
      <c r="C4" s="82"/>
      <c r="D4" s="82"/>
      <c r="E4" s="82"/>
      <c r="F4" s="82"/>
    </row>
    <row r="5" spans="1:6" x14ac:dyDescent="0.2">
      <c r="C5" s="82"/>
      <c r="D5" s="82"/>
      <c r="E5" s="82"/>
      <c r="F5" s="82"/>
    </row>
    <row r="6" spans="1:6" x14ac:dyDescent="0.2">
      <c r="C6" s="83"/>
      <c r="D6" s="83"/>
      <c r="E6" s="83"/>
      <c r="F6" s="83"/>
    </row>
    <row r="7" spans="1:6" ht="12.75" customHeight="1" x14ac:dyDescent="0.2">
      <c r="A7" s="203" t="s">
        <v>74</v>
      </c>
      <c r="B7" s="203" t="s">
        <v>101</v>
      </c>
      <c r="C7" s="205" t="s">
        <v>26</v>
      </c>
      <c r="D7" s="207">
        <v>2014</v>
      </c>
      <c r="E7" s="207">
        <v>2015</v>
      </c>
      <c r="F7" s="207">
        <v>2016</v>
      </c>
    </row>
    <row r="8" spans="1:6" x14ac:dyDescent="0.2">
      <c r="A8" s="204"/>
      <c r="B8" s="204"/>
      <c r="C8" s="206"/>
      <c r="D8" s="208"/>
      <c r="E8" s="208"/>
      <c r="F8" s="208"/>
    </row>
    <row r="9" spans="1:6" x14ac:dyDescent="0.2">
      <c r="A9" s="107"/>
      <c r="B9" s="107"/>
      <c r="C9" s="108" t="s">
        <v>102</v>
      </c>
      <c r="D9" s="109">
        <v>14082375303.767935</v>
      </c>
      <c r="E9" s="109">
        <v>14988512138.993189</v>
      </c>
      <c r="F9" s="109">
        <v>15963138471.378643</v>
      </c>
    </row>
    <row r="10" spans="1:6" x14ac:dyDescent="0.2">
      <c r="A10" s="110" t="s">
        <v>103</v>
      </c>
      <c r="B10" s="110"/>
      <c r="C10" s="110" t="s">
        <v>104</v>
      </c>
      <c r="D10" s="111">
        <v>13033104328.47587</v>
      </c>
      <c r="E10" s="111">
        <v>13860869755.679432</v>
      </c>
      <c r="F10" s="111">
        <v>14748891750.366951</v>
      </c>
    </row>
    <row r="11" spans="1:6" x14ac:dyDescent="0.2">
      <c r="A11" s="110" t="s">
        <v>105</v>
      </c>
      <c r="B11" s="110"/>
      <c r="C11" s="110" t="s">
        <v>106</v>
      </c>
      <c r="D11" s="111">
        <v>12843685461.462587</v>
      </c>
      <c r="E11" s="111">
        <v>13661792448.606064</v>
      </c>
      <c r="F11" s="111">
        <v>14539937511.954174</v>
      </c>
    </row>
    <row r="12" spans="1:6" x14ac:dyDescent="0.2">
      <c r="A12" s="110" t="s">
        <v>107</v>
      </c>
      <c r="B12" s="110"/>
      <c r="C12" s="112" t="s">
        <v>108</v>
      </c>
      <c r="D12" s="111">
        <v>4105055295.0820909</v>
      </c>
      <c r="E12" s="111">
        <v>4381323758.2421141</v>
      </c>
      <c r="F12" s="111">
        <v>4687373825.4419708</v>
      </c>
    </row>
    <row r="13" spans="1:6" x14ac:dyDescent="0.2">
      <c r="A13" s="113" t="s">
        <v>109</v>
      </c>
      <c r="B13" s="113">
        <v>100</v>
      </c>
      <c r="C13" s="114" t="s">
        <v>110</v>
      </c>
      <c r="D13" s="115">
        <v>632730950.35660839</v>
      </c>
      <c r="E13" s="115">
        <v>667120770.42581415</v>
      </c>
      <c r="F13" s="115">
        <v>702120063.4616437</v>
      </c>
    </row>
    <row r="14" spans="1:6" x14ac:dyDescent="0.2">
      <c r="A14" s="116" t="s">
        <v>111</v>
      </c>
      <c r="B14" s="116">
        <v>100</v>
      </c>
      <c r="C14" s="114" t="s">
        <v>112</v>
      </c>
      <c r="D14" s="115">
        <v>2316478392.0193563</v>
      </c>
      <c r="E14" s="115">
        <v>2493142490.6018152</v>
      </c>
      <c r="F14" s="115">
        <v>2683279714.5263786</v>
      </c>
    </row>
    <row r="15" spans="1:6" x14ac:dyDescent="0.2">
      <c r="A15" s="117" t="s">
        <v>113</v>
      </c>
      <c r="B15" s="113">
        <v>100</v>
      </c>
      <c r="C15" s="114" t="s">
        <v>114</v>
      </c>
      <c r="D15" s="115">
        <v>750236610.97856665</v>
      </c>
      <c r="E15" s="115">
        <v>795250807.6372807</v>
      </c>
      <c r="F15" s="115">
        <v>842965856.09551764</v>
      </c>
    </row>
    <row r="16" spans="1:6" x14ac:dyDescent="0.2">
      <c r="A16" s="113" t="s">
        <v>115</v>
      </c>
      <c r="B16" s="113">
        <v>100</v>
      </c>
      <c r="C16" s="114" t="s">
        <v>116</v>
      </c>
      <c r="D16" s="115">
        <v>70620168.762775511</v>
      </c>
      <c r="E16" s="115">
        <v>71601104.832700029</v>
      </c>
      <c r="F16" s="115">
        <v>75579419.138237372</v>
      </c>
    </row>
    <row r="17" spans="1:6" x14ac:dyDescent="0.2">
      <c r="A17" s="117" t="s">
        <v>117</v>
      </c>
      <c r="B17" s="113">
        <v>100</v>
      </c>
      <c r="C17" s="114" t="s">
        <v>118</v>
      </c>
      <c r="D17" s="115">
        <v>334989172.96478403</v>
      </c>
      <c r="E17" s="115">
        <v>354208584.74450326</v>
      </c>
      <c r="F17" s="115">
        <v>383428772.22019416</v>
      </c>
    </row>
    <row r="18" spans="1:6" x14ac:dyDescent="0.2">
      <c r="A18" s="110" t="s">
        <v>119</v>
      </c>
      <c r="B18" s="110"/>
      <c r="C18" s="112" t="s">
        <v>120</v>
      </c>
      <c r="D18" s="118">
        <v>8738630166.380497</v>
      </c>
      <c r="E18" s="118">
        <v>9280468690.3639488</v>
      </c>
      <c r="F18" s="118">
        <v>9852563686.5122032</v>
      </c>
    </row>
    <row r="19" spans="1:6" x14ac:dyDescent="0.2">
      <c r="A19" s="113" t="s">
        <v>121</v>
      </c>
      <c r="B19" s="113">
        <v>100</v>
      </c>
      <c r="C19" s="114" t="s">
        <v>122</v>
      </c>
      <c r="D19" s="115">
        <v>6921813239.6418009</v>
      </c>
      <c r="E19" s="115">
        <v>7337122034.0203094</v>
      </c>
      <c r="F19" s="115">
        <v>7777349356.0615282</v>
      </c>
    </row>
    <row r="20" spans="1:6" x14ac:dyDescent="0.2">
      <c r="A20" s="119" t="s">
        <v>123</v>
      </c>
      <c r="B20" s="120" t="s">
        <v>124</v>
      </c>
      <c r="C20" s="121" t="s">
        <v>125</v>
      </c>
      <c r="D20" s="122">
        <v>119022402.10422774</v>
      </c>
      <c r="E20" s="122">
        <v>125491437.63396025</v>
      </c>
      <c r="F20" s="122">
        <v>132075120.51703538</v>
      </c>
    </row>
    <row r="21" spans="1:6" x14ac:dyDescent="0.2">
      <c r="A21" s="113" t="s">
        <v>126</v>
      </c>
      <c r="B21" s="113">
        <v>100</v>
      </c>
      <c r="C21" s="114" t="s">
        <v>127</v>
      </c>
      <c r="D21" s="115">
        <v>1482762361.6929049</v>
      </c>
      <c r="E21" s="115">
        <v>1571728103.3944793</v>
      </c>
      <c r="F21" s="115">
        <v>1666031789.5981481</v>
      </c>
    </row>
    <row r="22" spans="1:6" x14ac:dyDescent="0.2">
      <c r="A22" s="113" t="s">
        <v>128</v>
      </c>
      <c r="B22" s="113">
        <v>100</v>
      </c>
      <c r="C22" s="114" t="s">
        <v>129</v>
      </c>
      <c r="D22" s="115">
        <v>334054565.04579073</v>
      </c>
      <c r="E22" s="115">
        <v>371618552.94915885</v>
      </c>
      <c r="F22" s="115">
        <v>409182540.8525269</v>
      </c>
    </row>
    <row r="23" spans="1:6" x14ac:dyDescent="0.2">
      <c r="A23" s="110" t="s">
        <v>130</v>
      </c>
      <c r="B23" s="110"/>
      <c r="C23" s="112" t="s">
        <v>131</v>
      </c>
      <c r="D23" s="111">
        <v>189418867.01328295</v>
      </c>
      <c r="E23" s="111">
        <v>199077307.07336855</v>
      </c>
      <c r="F23" s="111">
        <v>208954238.41277754</v>
      </c>
    </row>
    <row r="24" spans="1:6" x14ac:dyDescent="0.2">
      <c r="A24" s="110" t="s">
        <v>132</v>
      </c>
      <c r="B24" s="110"/>
      <c r="C24" s="112" t="s">
        <v>133</v>
      </c>
      <c r="D24" s="111">
        <v>67088469.693417087</v>
      </c>
      <c r="E24" s="111">
        <v>71130756.428087935</v>
      </c>
      <c r="F24" s="111">
        <v>75292001.982351899</v>
      </c>
    </row>
    <row r="25" spans="1:6" x14ac:dyDescent="0.2">
      <c r="A25" s="113" t="s">
        <v>134</v>
      </c>
      <c r="B25" s="113">
        <v>150</v>
      </c>
      <c r="C25" s="114" t="s">
        <v>135</v>
      </c>
      <c r="D25" s="115">
        <v>13610300.952781683</v>
      </c>
      <c r="E25" s="115">
        <v>14290816.000420764</v>
      </c>
      <c r="F25" s="115">
        <v>14933902.720439699</v>
      </c>
    </row>
    <row r="26" spans="1:6" x14ac:dyDescent="0.2">
      <c r="A26" s="113" t="s">
        <v>136</v>
      </c>
      <c r="B26" s="113">
        <v>151</v>
      </c>
      <c r="C26" s="114" t="s">
        <v>137</v>
      </c>
      <c r="D26" s="115">
        <v>35840673.740635403</v>
      </c>
      <c r="E26" s="115">
        <v>37632707.427667171</v>
      </c>
      <c r="F26" s="115">
        <v>39326179.261912197</v>
      </c>
    </row>
    <row r="27" spans="1:6" x14ac:dyDescent="0.2">
      <c r="A27" s="113" t="s">
        <v>138</v>
      </c>
      <c r="B27" s="113">
        <v>160</v>
      </c>
      <c r="C27" s="114" t="s">
        <v>139</v>
      </c>
      <c r="D27" s="115">
        <v>9532495</v>
      </c>
      <c r="E27" s="115">
        <v>10380887</v>
      </c>
      <c r="F27" s="115">
        <v>11367071</v>
      </c>
    </row>
    <row r="28" spans="1:6" x14ac:dyDescent="0.2">
      <c r="A28" s="113" t="s">
        <v>140</v>
      </c>
      <c r="B28" s="113">
        <v>160</v>
      </c>
      <c r="C28" s="114" t="s">
        <v>141</v>
      </c>
      <c r="D28" s="115">
        <v>8105000</v>
      </c>
      <c r="E28" s="115">
        <v>8826346</v>
      </c>
      <c r="F28" s="115">
        <v>9664849</v>
      </c>
    </row>
    <row r="29" spans="1:6" x14ac:dyDescent="0.2">
      <c r="A29" s="110" t="s">
        <v>142</v>
      </c>
      <c r="B29" s="110"/>
      <c r="C29" s="123" t="s">
        <v>143</v>
      </c>
      <c r="D29" s="111">
        <v>122330397.31986587</v>
      </c>
      <c r="E29" s="111">
        <v>127946550.64528061</v>
      </c>
      <c r="F29" s="111">
        <v>133662236.43042566</v>
      </c>
    </row>
    <row r="30" spans="1:6" x14ac:dyDescent="0.2">
      <c r="A30" s="113" t="s">
        <v>144</v>
      </c>
      <c r="B30" s="113">
        <v>111</v>
      </c>
      <c r="C30" s="113" t="s">
        <v>145</v>
      </c>
      <c r="D30" s="115">
        <v>306991.48007455136</v>
      </c>
      <c r="E30" s="115">
        <v>323676.900271233</v>
      </c>
      <c r="F30" s="115">
        <v>340658.02749505447</v>
      </c>
    </row>
    <row r="31" spans="1:6" x14ac:dyDescent="0.2">
      <c r="A31" s="113" t="s">
        <v>146</v>
      </c>
      <c r="B31" s="113">
        <v>115</v>
      </c>
      <c r="C31" s="114" t="s">
        <v>147</v>
      </c>
      <c r="D31" s="115">
        <v>977.47190218626167</v>
      </c>
      <c r="E31" s="115">
        <v>1030.5988795683922</v>
      </c>
      <c r="F31" s="115">
        <v>1084.6673987491358</v>
      </c>
    </row>
    <row r="32" spans="1:6" x14ac:dyDescent="0.2">
      <c r="A32" s="113" t="s">
        <v>148</v>
      </c>
      <c r="B32" s="113">
        <v>114</v>
      </c>
      <c r="C32" s="114" t="s">
        <v>149</v>
      </c>
      <c r="D32" s="115">
        <v>122022428.36788914</v>
      </c>
      <c r="E32" s="115">
        <v>127621843.14612982</v>
      </c>
      <c r="F32" s="115">
        <v>133320493.73553185</v>
      </c>
    </row>
    <row r="33" spans="1:6" x14ac:dyDescent="0.2">
      <c r="A33" s="110" t="s">
        <v>150</v>
      </c>
      <c r="B33" s="110">
        <v>152</v>
      </c>
      <c r="C33" s="112" t="s">
        <v>151</v>
      </c>
      <c r="D33" s="111">
        <v>1702667.3982817396</v>
      </c>
      <c r="E33" s="111">
        <v>1795209.774339285</v>
      </c>
      <c r="F33" s="111">
        <v>1892781.9591398761</v>
      </c>
    </row>
    <row r="34" spans="1:6" x14ac:dyDescent="0.2">
      <c r="A34" s="110" t="s">
        <v>152</v>
      </c>
      <c r="B34" s="110">
        <v>156</v>
      </c>
      <c r="C34" s="112" t="s">
        <v>153</v>
      </c>
      <c r="D34" s="111">
        <v>202568.45449541669</v>
      </c>
      <c r="E34" s="111">
        <v>213578.33588048842</v>
      </c>
      <c r="F34" s="111">
        <v>225186.61985699664</v>
      </c>
    </row>
    <row r="35" spans="1:6" x14ac:dyDescent="0.2">
      <c r="A35" s="110" t="s">
        <v>154</v>
      </c>
      <c r="B35" s="110">
        <v>100</v>
      </c>
      <c r="C35" s="112" t="s">
        <v>155</v>
      </c>
      <c r="D35" s="111">
        <v>1346735.7993785855</v>
      </c>
      <c r="E35" s="111">
        <v>1419932.7907123149</v>
      </c>
      <c r="F35" s="111">
        <v>1497108.1418273631</v>
      </c>
    </row>
    <row r="36" spans="1:6" x14ac:dyDescent="0.2">
      <c r="A36" s="110" t="s">
        <v>156</v>
      </c>
      <c r="B36" s="110">
        <v>101</v>
      </c>
      <c r="C36" s="112" t="s">
        <v>157</v>
      </c>
      <c r="D36" s="111">
        <v>485093940.86705709</v>
      </c>
      <c r="E36" s="111">
        <v>519050516.72775114</v>
      </c>
      <c r="F36" s="111">
        <v>555384052.8986938</v>
      </c>
    </row>
    <row r="37" spans="1:6" x14ac:dyDescent="0.2">
      <c r="A37" s="110" t="s">
        <v>158</v>
      </c>
      <c r="B37" s="110">
        <v>102</v>
      </c>
      <c r="C37" s="112" t="s">
        <v>159</v>
      </c>
      <c r="D37" s="111">
        <v>129120852.58548951</v>
      </c>
      <c r="E37" s="111">
        <v>138159312.2664738</v>
      </c>
      <c r="F37" s="111">
        <v>147830464.12512699</v>
      </c>
    </row>
    <row r="38" spans="1:6" x14ac:dyDescent="0.2">
      <c r="A38" s="110"/>
      <c r="B38" s="110"/>
      <c r="C38" s="112" t="s">
        <v>160</v>
      </c>
      <c r="D38" s="111">
        <v>431804210.18736237</v>
      </c>
      <c r="E38" s="111">
        <v>467003833.41859925</v>
      </c>
      <c r="F38" s="111">
        <v>507417127.26704532</v>
      </c>
    </row>
    <row r="39" spans="1:6" x14ac:dyDescent="0.2">
      <c r="A39" s="110" t="s">
        <v>161</v>
      </c>
      <c r="B39" s="110"/>
      <c r="C39" s="112" t="s">
        <v>162</v>
      </c>
      <c r="D39" s="111">
        <v>94291355.803064197</v>
      </c>
      <c r="E39" s="111">
        <v>103746592.3474004</v>
      </c>
      <c r="F39" s="111">
        <v>113018690.89173669</v>
      </c>
    </row>
    <row r="40" spans="1:6" x14ac:dyDescent="0.2">
      <c r="A40" s="113" t="s">
        <v>163</v>
      </c>
      <c r="B40" s="113">
        <v>100</v>
      </c>
      <c r="C40" s="113" t="s">
        <v>164</v>
      </c>
      <c r="D40" s="115">
        <v>1978525.5061403059</v>
      </c>
      <c r="E40" s="115">
        <v>2176925.7360471836</v>
      </c>
      <c r="F40" s="115">
        <v>2371483.1619021157</v>
      </c>
    </row>
    <row r="41" spans="1:6" x14ac:dyDescent="0.2">
      <c r="A41" s="113" t="s">
        <v>165</v>
      </c>
      <c r="B41" s="113">
        <v>100</v>
      </c>
      <c r="C41" s="113" t="s">
        <v>166</v>
      </c>
      <c r="D41" s="115">
        <v>70387679.924821794</v>
      </c>
      <c r="E41" s="115">
        <v>77445932.060746521</v>
      </c>
      <c r="F41" s="115">
        <v>84367473.266848668</v>
      </c>
    </row>
    <row r="42" spans="1:6" x14ac:dyDescent="0.2">
      <c r="A42" s="113" t="s">
        <v>167</v>
      </c>
      <c r="B42" s="113">
        <v>100</v>
      </c>
      <c r="C42" s="113" t="s">
        <v>168</v>
      </c>
      <c r="D42" s="115">
        <v>3617676.4816898135</v>
      </c>
      <c r="E42" s="115">
        <v>3980445.5455550258</v>
      </c>
      <c r="F42" s="115">
        <v>4336188.1537089925</v>
      </c>
    </row>
    <row r="43" spans="1:6" x14ac:dyDescent="0.2">
      <c r="A43" s="113" t="s">
        <v>169</v>
      </c>
      <c r="B43" s="113">
        <v>100</v>
      </c>
      <c r="C43" s="113" t="s">
        <v>170</v>
      </c>
      <c r="D43" s="115">
        <v>515838.64378571173</v>
      </c>
      <c r="E43" s="115">
        <v>567565.29841023881</v>
      </c>
      <c r="F43" s="115">
        <v>618290.06206882291</v>
      </c>
    </row>
    <row r="44" spans="1:6" x14ac:dyDescent="0.2">
      <c r="A44" s="113" t="s">
        <v>171</v>
      </c>
      <c r="B44" s="113">
        <v>100</v>
      </c>
      <c r="C44" s="113" t="s">
        <v>172</v>
      </c>
      <c r="D44" s="115">
        <v>3269046.444400392</v>
      </c>
      <c r="E44" s="115">
        <v>3596855.999613326</v>
      </c>
      <c r="F44" s="115">
        <v>3918316.2280758321</v>
      </c>
    </row>
    <row r="45" spans="1:6" x14ac:dyDescent="0.2">
      <c r="A45" s="113" t="s">
        <v>173</v>
      </c>
      <c r="B45" s="113">
        <v>100</v>
      </c>
      <c r="C45" s="114" t="s">
        <v>174</v>
      </c>
      <c r="D45" s="115">
        <v>6528295.414712185</v>
      </c>
      <c r="E45" s="115">
        <v>7182932.0656723287</v>
      </c>
      <c r="F45" s="115">
        <v>7824889.092339484</v>
      </c>
    </row>
    <row r="46" spans="1:6" x14ac:dyDescent="0.2">
      <c r="A46" s="113" t="s">
        <v>175</v>
      </c>
      <c r="B46" s="113">
        <v>100</v>
      </c>
      <c r="C46" s="113" t="s">
        <v>176</v>
      </c>
      <c r="D46" s="115">
        <v>6896341.8299101517</v>
      </c>
      <c r="E46" s="115">
        <v>7587885.0019967919</v>
      </c>
      <c r="F46" s="115">
        <v>8266033.7092431579</v>
      </c>
    </row>
    <row r="47" spans="1:6" x14ac:dyDescent="0.2">
      <c r="A47" s="113" t="s">
        <v>177</v>
      </c>
      <c r="B47" s="113">
        <v>114</v>
      </c>
      <c r="C47" s="113" t="s">
        <v>178</v>
      </c>
      <c r="D47" s="115">
        <v>1045598.9336025004</v>
      </c>
      <c r="E47" s="115">
        <v>1150448.2611311651</v>
      </c>
      <c r="F47" s="115">
        <v>1253266.7673202576</v>
      </c>
    </row>
    <row r="48" spans="1:6" x14ac:dyDescent="0.2">
      <c r="A48" s="113" t="s">
        <v>179</v>
      </c>
      <c r="B48" s="113">
        <v>100</v>
      </c>
      <c r="C48" s="113" t="s">
        <v>180</v>
      </c>
      <c r="D48" s="115">
        <v>0</v>
      </c>
      <c r="E48" s="115">
        <v>0</v>
      </c>
      <c r="F48" s="115">
        <v>0</v>
      </c>
    </row>
    <row r="49" spans="1:6" x14ac:dyDescent="0.2">
      <c r="A49" s="113" t="s">
        <v>181</v>
      </c>
      <c r="B49" s="113">
        <v>100</v>
      </c>
      <c r="C49" s="113" t="s">
        <v>182</v>
      </c>
      <c r="D49" s="115">
        <v>52352.624001336299</v>
      </c>
      <c r="E49" s="115">
        <v>57602.378227833942</v>
      </c>
      <c r="F49" s="115">
        <v>62750.450229352449</v>
      </c>
    </row>
    <row r="50" spans="1:6" x14ac:dyDescent="0.2">
      <c r="A50" s="110" t="s">
        <v>183</v>
      </c>
      <c r="B50" s="110"/>
      <c r="C50" s="112" t="s">
        <v>184</v>
      </c>
      <c r="D50" s="124">
        <v>60640545.200022206</v>
      </c>
      <c r="E50" s="111">
        <v>68956983.059100285</v>
      </c>
      <c r="F50" s="111">
        <v>76071025.91817835</v>
      </c>
    </row>
    <row r="51" spans="1:6" x14ac:dyDescent="0.2">
      <c r="A51" s="113" t="s">
        <v>185</v>
      </c>
      <c r="B51" s="113">
        <v>100</v>
      </c>
      <c r="C51" s="113" t="s">
        <v>186</v>
      </c>
      <c r="D51" s="125">
        <v>17191949.42309124</v>
      </c>
      <c r="E51" s="115">
        <v>19549708.222619634</v>
      </c>
      <c r="F51" s="115">
        <v>21566581.003422543</v>
      </c>
    </row>
    <row r="52" spans="1:6" x14ac:dyDescent="0.2">
      <c r="A52" s="113" t="s">
        <v>187</v>
      </c>
      <c r="B52" s="113">
        <v>100</v>
      </c>
      <c r="C52" s="113" t="s">
        <v>188</v>
      </c>
      <c r="D52" s="125">
        <v>80470.680546188567</v>
      </c>
      <c r="E52" s="115">
        <v>91506.686440143749</v>
      </c>
      <c r="F52" s="115">
        <v>100947.1007440797</v>
      </c>
    </row>
    <row r="53" spans="1:6" x14ac:dyDescent="0.2">
      <c r="A53" s="113" t="s">
        <v>189</v>
      </c>
      <c r="B53" s="113">
        <v>100</v>
      </c>
      <c r="C53" s="113" t="s">
        <v>190</v>
      </c>
      <c r="D53" s="125">
        <v>4050068.8683500886</v>
      </c>
      <c r="E53" s="115">
        <v>4605508.2358148759</v>
      </c>
      <c r="F53" s="115">
        <v>5080641.8847064395</v>
      </c>
    </row>
    <row r="54" spans="1:6" x14ac:dyDescent="0.2">
      <c r="A54" s="113" t="s">
        <v>191</v>
      </c>
      <c r="B54" s="113">
        <v>100</v>
      </c>
      <c r="C54" s="113" t="s">
        <v>192</v>
      </c>
      <c r="D54" s="125">
        <v>18945033.839350216</v>
      </c>
      <c r="E54" s="115">
        <v>21543216.229422621</v>
      </c>
      <c r="F54" s="115">
        <v>23765752.030432738</v>
      </c>
    </row>
    <row r="55" spans="1:6" x14ac:dyDescent="0.2">
      <c r="A55" s="113" t="s">
        <v>193</v>
      </c>
      <c r="B55" s="113">
        <v>100</v>
      </c>
      <c r="C55" s="113" t="s">
        <v>194</v>
      </c>
      <c r="D55" s="125">
        <v>11541470.679206884</v>
      </c>
      <c r="E55" s="115">
        <v>13124304.794391597</v>
      </c>
      <c r="F55" s="115">
        <v>14478291.9130404</v>
      </c>
    </row>
    <row r="56" spans="1:6" x14ac:dyDescent="0.2">
      <c r="A56" s="113" t="s">
        <v>195</v>
      </c>
      <c r="B56" s="113">
        <v>100</v>
      </c>
      <c r="C56" s="113" t="s">
        <v>196</v>
      </c>
      <c r="D56" s="125">
        <v>2049675.320201464</v>
      </c>
      <c r="E56" s="115">
        <v>2330774.3336670487</v>
      </c>
      <c r="F56" s="115">
        <v>2571231.9025594606</v>
      </c>
    </row>
    <row r="57" spans="1:6" x14ac:dyDescent="0.2">
      <c r="A57" s="113" t="s">
        <v>197</v>
      </c>
      <c r="B57" s="113">
        <v>114</v>
      </c>
      <c r="C57" s="113" t="s">
        <v>198</v>
      </c>
      <c r="D57" s="125">
        <v>4800102.8924652813</v>
      </c>
      <c r="E57" s="115">
        <v>5458404.3191871811</v>
      </c>
      <c r="F57" s="115">
        <v>6021528.1762096621</v>
      </c>
    </row>
    <row r="58" spans="1:6" x14ac:dyDescent="0.2">
      <c r="A58" s="113" t="s">
        <v>199</v>
      </c>
      <c r="B58" s="113">
        <v>100</v>
      </c>
      <c r="C58" s="113" t="s">
        <v>200</v>
      </c>
      <c r="D58" s="115">
        <v>17240.169444268839</v>
      </c>
      <c r="E58" s="115">
        <v>19604.541291360772</v>
      </c>
      <c r="F58" s="115">
        <v>21627.071001800312</v>
      </c>
    </row>
    <row r="59" spans="1:6" x14ac:dyDescent="0.2">
      <c r="A59" s="113" t="s">
        <v>201</v>
      </c>
      <c r="B59" s="113">
        <v>120</v>
      </c>
      <c r="C59" s="113" t="s">
        <v>202</v>
      </c>
      <c r="D59" s="115">
        <v>0</v>
      </c>
      <c r="E59" s="115">
        <v>0</v>
      </c>
      <c r="F59" s="115">
        <v>0</v>
      </c>
    </row>
    <row r="60" spans="1:6" x14ac:dyDescent="0.2">
      <c r="A60" s="113" t="s">
        <v>203</v>
      </c>
      <c r="B60" s="113">
        <v>100</v>
      </c>
      <c r="C60" s="113" t="s">
        <v>204</v>
      </c>
      <c r="D60" s="115">
        <v>1964533.3273665779</v>
      </c>
      <c r="E60" s="115">
        <v>2233955.6962658279</v>
      </c>
      <c r="F60" s="115">
        <v>2464424.8360612262</v>
      </c>
    </row>
    <row r="61" spans="1:6" x14ac:dyDescent="0.2">
      <c r="A61" s="110" t="s">
        <v>205</v>
      </c>
      <c r="B61" s="110"/>
      <c r="C61" s="110" t="s">
        <v>206</v>
      </c>
      <c r="D61" s="111">
        <v>254043539.57706448</v>
      </c>
      <c r="E61" s="111">
        <v>270230712.5586744</v>
      </c>
      <c r="F61" s="111">
        <v>292949651.23915488</v>
      </c>
    </row>
    <row r="62" spans="1:6" x14ac:dyDescent="0.2">
      <c r="A62" s="113" t="s">
        <v>207</v>
      </c>
      <c r="B62" s="113">
        <v>100</v>
      </c>
      <c r="C62" s="113" t="s">
        <v>208</v>
      </c>
      <c r="D62" s="115">
        <v>74141187.738115698</v>
      </c>
      <c r="E62" s="115">
        <v>78865323.738491461</v>
      </c>
      <c r="F62" s="115">
        <v>85495719.066491053</v>
      </c>
    </row>
    <row r="63" spans="1:6" x14ac:dyDescent="0.2">
      <c r="A63" s="113" t="s">
        <v>209</v>
      </c>
      <c r="B63" s="113">
        <v>100</v>
      </c>
      <c r="C63" s="113" t="s">
        <v>210</v>
      </c>
      <c r="D63" s="115">
        <v>505434.47583452711</v>
      </c>
      <c r="E63" s="115">
        <v>537639.80294035946</v>
      </c>
      <c r="F63" s="115">
        <v>582840.45981438353</v>
      </c>
    </row>
    <row r="64" spans="1:6" x14ac:dyDescent="0.2">
      <c r="A64" s="113" t="s">
        <v>211</v>
      </c>
      <c r="B64" s="113">
        <v>100</v>
      </c>
      <c r="C64" s="113" t="s">
        <v>212</v>
      </c>
      <c r="D64" s="115">
        <v>33369040.716681644</v>
      </c>
      <c r="E64" s="115">
        <v>35495252.763681777</v>
      </c>
      <c r="F64" s="115">
        <v>38479423.08004117</v>
      </c>
    </row>
    <row r="65" spans="1:6" x14ac:dyDescent="0.2">
      <c r="A65" s="113" t="s">
        <v>213</v>
      </c>
      <c r="B65" s="113">
        <v>100</v>
      </c>
      <c r="C65" s="113" t="s">
        <v>214</v>
      </c>
      <c r="D65" s="115">
        <v>36079609.223442964</v>
      </c>
      <c r="E65" s="115">
        <v>38378533.559724286</v>
      </c>
      <c r="F65" s="115">
        <v>41605108.149763986</v>
      </c>
    </row>
    <row r="66" spans="1:6" x14ac:dyDescent="0.2">
      <c r="A66" s="113" t="s">
        <v>215</v>
      </c>
      <c r="B66" s="113">
        <v>100</v>
      </c>
      <c r="C66" s="113" t="s">
        <v>216</v>
      </c>
      <c r="D66" s="115">
        <v>63015136.191260241</v>
      </c>
      <c r="E66" s="115">
        <v>67030341.268648982</v>
      </c>
      <c r="F66" s="115">
        <v>72665741.473884597</v>
      </c>
    </row>
    <row r="67" spans="1:6" x14ac:dyDescent="0.2">
      <c r="A67" s="113" t="s">
        <v>217</v>
      </c>
      <c r="B67" s="113">
        <v>114</v>
      </c>
      <c r="C67" s="113" t="s">
        <v>218</v>
      </c>
      <c r="D67" s="115">
        <v>17038619.63983627</v>
      </c>
      <c r="E67" s="115">
        <v>18124288.198607944</v>
      </c>
      <c r="F67" s="115">
        <v>19648040.211518489</v>
      </c>
    </row>
    <row r="68" spans="1:6" x14ac:dyDescent="0.2">
      <c r="A68" s="113" t="s">
        <v>219</v>
      </c>
      <c r="B68" s="113">
        <v>100</v>
      </c>
      <c r="C68" s="113" t="s">
        <v>220</v>
      </c>
      <c r="D68" s="115">
        <v>7991065.2111589368</v>
      </c>
      <c r="E68" s="115">
        <v>8500240.7449894883</v>
      </c>
      <c r="F68" s="115">
        <v>9214876.2001019698</v>
      </c>
    </row>
    <row r="69" spans="1:6" x14ac:dyDescent="0.2">
      <c r="A69" s="113" t="s">
        <v>221</v>
      </c>
      <c r="B69" s="113">
        <v>100</v>
      </c>
      <c r="C69" s="113" t="s">
        <v>222</v>
      </c>
      <c r="D69" s="115">
        <v>2325818.0096879303</v>
      </c>
      <c r="E69" s="115">
        <v>2474014.7263186299</v>
      </c>
      <c r="F69" s="115">
        <v>2682011.0281810053</v>
      </c>
    </row>
    <row r="70" spans="1:6" x14ac:dyDescent="0.2">
      <c r="A70" s="113" t="s">
        <v>223</v>
      </c>
      <c r="B70" s="113">
        <v>100</v>
      </c>
      <c r="C70" s="113" t="s">
        <v>224</v>
      </c>
      <c r="D70" s="115">
        <v>1339279.1950516813</v>
      </c>
      <c r="E70" s="115">
        <v>1424615.5277018428</v>
      </c>
      <c r="F70" s="115">
        <v>1544386.3432048773</v>
      </c>
    </row>
    <row r="71" spans="1:6" x14ac:dyDescent="0.2">
      <c r="A71" s="113" t="s">
        <v>225</v>
      </c>
      <c r="B71" s="113">
        <v>100</v>
      </c>
      <c r="C71" s="113" t="s">
        <v>226</v>
      </c>
      <c r="D71" s="115">
        <v>18238349.175994575</v>
      </c>
      <c r="E71" s="115">
        <v>19400462.227569617</v>
      </c>
      <c r="F71" s="115">
        <v>21031505.2261534</v>
      </c>
    </row>
    <row r="72" spans="1:6" x14ac:dyDescent="0.2">
      <c r="A72" s="110" t="s">
        <v>227</v>
      </c>
      <c r="B72" s="110">
        <v>100</v>
      </c>
      <c r="C72" s="110" t="s">
        <v>228</v>
      </c>
      <c r="D72" s="126">
        <v>22828769.607211534</v>
      </c>
      <c r="E72" s="126">
        <v>24069545.453424133</v>
      </c>
      <c r="F72" s="126">
        <v>25377759.217975453</v>
      </c>
    </row>
    <row r="73" spans="1:6" x14ac:dyDescent="0.2">
      <c r="A73" s="80" t="s">
        <v>229</v>
      </c>
    </row>
    <row r="74" spans="1:6" x14ac:dyDescent="0.2">
      <c r="A74" s="90" t="s">
        <v>230</v>
      </c>
    </row>
  </sheetData>
  <mergeCells count="9">
    <mergeCell ref="C1:F1"/>
    <mergeCell ref="C2:F2"/>
    <mergeCell ref="C3:F3"/>
    <mergeCell ref="A7:A8"/>
    <mergeCell ref="B7:B8"/>
    <mergeCell ref="C7:C8"/>
    <mergeCell ref="D7:D8"/>
    <mergeCell ref="E7:E8"/>
    <mergeCell ref="F7:F8"/>
  </mergeCells>
  <pageMargins left="0.19685039370078741" right="0.19685039370078741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zoomScaleNormal="75" workbookViewId="0">
      <pane xSplit="2" ySplit="3" topLeftCell="C4" activePane="bottomRight" state="frozen"/>
      <selection activeCell="C5" sqref="C5:E41"/>
      <selection pane="topRight" activeCell="C5" sqref="C5:E41"/>
      <selection pane="bottomLeft" activeCell="C5" sqref="C5:E41"/>
      <selection pane="bottomRight" activeCell="P10" sqref="P10"/>
    </sheetView>
  </sheetViews>
  <sheetFormatPr defaultRowHeight="12.75" x14ac:dyDescent="0.2"/>
  <cols>
    <col min="1" max="1" width="13.1640625" style="80" customWidth="1"/>
    <col min="2" max="2" width="66.1640625" style="80" customWidth="1"/>
    <col min="3" max="3" width="28.5" style="80" customWidth="1"/>
    <col min="4" max="4" width="22.33203125" style="80" customWidth="1"/>
    <col min="5" max="6" width="20.5" style="80" customWidth="1"/>
    <col min="7" max="7" width="20.1640625" style="80" customWidth="1"/>
    <col min="8" max="8" width="8.6640625" style="80" customWidth="1"/>
    <col min="9" max="9" width="16.6640625" style="80" hidden="1" customWidth="1"/>
    <col min="10" max="10" width="10.6640625" style="80" hidden="1" customWidth="1"/>
    <col min="11" max="11" width="13.5" style="80" hidden="1" customWidth="1"/>
    <col min="12" max="12" width="16.6640625" style="80" hidden="1" customWidth="1"/>
    <col min="13" max="15" width="13.5" style="80" hidden="1" customWidth="1"/>
    <col min="16" max="16384" width="9.33203125" style="80"/>
  </cols>
  <sheetData>
    <row r="1" spans="1:15" x14ac:dyDescent="0.2">
      <c r="A1" s="202" t="s">
        <v>231</v>
      </c>
      <c r="B1" s="202"/>
      <c r="C1" s="202"/>
      <c r="D1" s="202"/>
      <c r="E1" s="202"/>
      <c r="F1" s="91"/>
      <c r="G1" s="91"/>
    </row>
    <row r="2" spans="1:15" ht="12" customHeight="1" x14ac:dyDescent="0.2">
      <c r="B2" s="202" t="s">
        <v>232</v>
      </c>
      <c r="C2" s="202"/>
      <c r="D2" s="202"/>
      <c r="E2" s="202"/>
      <c r="F2" s="91"/>
      <c r="G2" s="91"/>
    </row>
    <row r="3" spans="1:15" ht="12" customHeight="1" x14ac:dyDescent="0.2">
      <c r="B3" s="202" t="s">
        <v>100</v>
      </c>
      <c r="C3" s="202"/>
      <c r="D3" s="202"/>
      <c r="E3" s="202"/>
      <c r="F3" s="92"/>
      <c r="G3" s="92"/>
    </row>
    <row r="4" spans="1:15" ht="12" customHeight="1" x14ac:dyDescent="0.2">
      <c r="B4" s="82"/>
      <c r="C4" s="93"/>
      <c r="D4" s="93"/>
      <c r="E4" s="93"/>
      <c r="F4" s="93"/>
      <c r="G4" s="93"/>
    </row>
    <row r="5" spans="1:15" ht="12" customHeight="1" x14ac:dyDescent="0.2">
      <c r="A5" s="203" t="s">
        <v>74</v>
      </c>
      <c r="B5" s="205" t="s">
        <v>26</v>
      </c>
      <c r="C5" s="207">
        <v>2014</v>
      </c>
      <c r="D5" s="207">
        <v>2015</v>
      </c>
      <c r="E5" s="207">
        <v>2016</v>
      </c>
    </row>
    <row r="6" spans="1:15" ht="12" customHeight="1" x14ac:dyDescent="0.2">
      <c r="A6" s="204"/>
      <c r="B6" s="206"/>
      <c r="C6" s="208"/>
      <c r="D6" s="208"/>
      <c r="E6" s="208"/>
      <c r="I6" s="80" t="s">
        <v>233</v>
      </c>
      <c r="K6" s="80">
        <v>2010</v>
      </c>
      <c r="L6" s="80">
        <v>2011</v>
      </c>
      <c r="M6" s="80">
        <v>2012</v>
      </c>
      <c r="N6" s="80">
        <v>2013</v>
      </c>
    </row>
    <row r="7" spans="1:15" x14ac:dyDescent="0.2">
      <c r="A7" s="84" t="s">
        <v>161</v>
      </c>
      <c r="B7" s="85" t="s">
        <v>234</v>
      </c>
      <c r="C7" s="89">
        <v>94291355.803064197</v>
      </c>
      <c r="D7" s="89">
        <v>103746592.3474004</v>
      </c>
      <c r="E7" s="89">
        <v>113018690.89173669</v>
      </c>
      <c r="I7" s="94">
        <v>51688734.741157174</v>
      </c>
      <c r="K7" s="94">
        <v>30114849.536261559</v>
      </c>
      <c r="L7" s="94">
        <v>35333002.422919407</v>
      </c>
      <c r="M7" s="94">
        <v>41733979.351025231</v>
      </c>
      <c r="N7" s="94">
        <v>47285120.258332156</v>
      </c>
      <c r="O7" s="95"/>
    </row>
    <row r="8" spans="1:15" x14ac:dyDescent="0.2">
      <c r="A8" s="84" t="s">
        <v>163</v>
      </c>
      <c r="B8" s="84" t="s">
        <v>164</v>
      </c>
      <c r="C8" s="89">
        <v>1978525.5061403059</v>
      </c>
      <c r="D8" s="89">
        <v>2176925.7360471836</v>
      </c>
      <c r="E8" s="89">
        <v>2371483.1619021157</v>
      </c>
      <c r="I8" s="89">
        <v>1242579.0786221344</v>
      </c>
      <c r="K8" s="96">
        <f>$K$7*J8</f>
        <v>0</v>
      </c>
      <c r="L8" s="96">
        <f>$L$7*J8</f>
        <v>0</v>
      </c>
      <c r="M8" s="96">
        <f>$M$7*J8</f>
        <v>0</v>
      </c>
      <c r="N8" s="96">
        <f>$N$7*J8</f>
        <v>0</v>
      </c>
      <c r="O8" s="96"/>
    </row>
    <row r="9" spans="1:15" x14ac:dyDescent="0.2">
      <c r="A9" s="86" t="s">
        <v>235</v>
      </c>
      <c r="B9" s="87" t="s">
        <v>236</v>
      </c>
      <c r="C9" s="97">
        <v>815181.00511439273</v>
      </c>
      <c r="D9" s="97">
        <v>896924.75738267717</v>
      </c>
      <c r="E9" s="97">
        <v>977085.21903388307</v>
      </c>
      <c r="I9" s="97">
        <v>447894.99954083405</v>
      </c>
      <c r="J9" s="80">
        <f t="shared" ref="J9:J40" si="0">I9/$I$7</f>
        <v>8.6652343452353359E-3</v>
      </c>
      <c r="K9" s="96">
        <f t="shared" ref="K9:K40" si="1">$K$7*J9</f>
        <v>260952.22850320808</v>
      </c>
      <c r="L9" s="96">
        <f t="shared" ref="L9:L40" si="2">$L$7*J9</f>
        <v>306168.7461153646</v>
      </c>
      <c r="M9" s="96">
        <f t="shared" ref="M9:M40" si="3">$M$7*J9</f>
        <v>361634.71123584616</v>
      </c>
      <c r="N9" s="96">
        <f t="shared" ref="N9:N40" si="4">$N$7*J9</f>
        <v>409736.64808108297</v>
      </c>
      <c r="O9" s="96"/>
    </row>
    <row r="10" spans="1:15" x14ac:dyDescent="0.2">
      <c r="A10" s="86" t="s">
        <v>237</v>
      </c>
      <c r="B10" s="87" t="s">
        <v>238</v>
      </c>
      <c r="C10" s="88">
        <v>1163344.5010259133</v>
      </c>
      <c r="D10" s="88">
        <v>1280000.9786645067</v>
      </c>
      <c r="E10" s="88">
        <v>1394397.9428682332</v>
      </c>
      <c r="I10" s="97">
        <v>794684.0790813003</v>
      </c>
      <c r="J10" s="80">
        <f t="shared" si="0"/>
        <v>1.5374415393622177E-2</v>
      </c>
      <c r="K10" s="96">
        <f t="shared" si="1"/>
        <v>462998.2062869154</v>
      </c>
      <c r="L10" s="96">
        <f t="shared" si="2"/>
        <v>543224.25635382184</v>
      </c>
      <c r="M10" s="96">
        <f t="shared" si="3"/>
        <v>641635.53457151237</v>
      </c>
      <c r="N10" s="96">
        <f t="shared" si="4"/>
        <v>726981.08078897779</v>
      </c>
      <c r="O10" s="96"/>
    </row>
    <row r="11" spans="1:15" x14ac:dyDescent="0.2">
      <c r="A11" s="84" t="s">
        <v>165</v>
      </c>
      <c r="B11" s="84" t="s">
        <v>166</v>
      </c>
      <c r="C11" s="89">
        <v>70387679.924821794</v>
      </c>
      <c r="D11" s="89">
        <v>77445932.060746521</v>
      </c>
      <c r="E11" s="89">
        <v>84367473.266848668</v>
      </c>
      <c r="I11" s="89">
        <v>5558949.6551488871</v>
      </c>
      <c r="J11" s="80">
        <f t="shared" si="0"/>
        <v>0.10754663821791272</v>
      </c>
      <c r="K11" s="96">
        <f t="shared" si="1"/>
        <v>3238750.8280631984</v>
      </c>
      <c r="L11" s="96">
        <f t="shared" si="2"/>
        <v>3799945.6287303469</v>
      </c>
      <c r="M11" s="96">
        <f t="shared" si="3"/>
        <v>4488349.1786585506</v>
      </c>
      <c r="N11" s="96">
        <f t="shared" si="4"/>
        <v>5085355.721513344</v>
      </c>
      <c r="O11" s="96"/>
    </row>
    <row r="12" spans="1:15" x14ac:dyDescent="0.2">
      <c r="A12" s="86" t="s">
        <v>239</v>
      </c>
      <c r="B12" s="86" t="s">
        <v>240</v>
      </c>
      <c r="C12" s="88">
        <v>0</v>
      </c>
      <c r="D12" s="88">
        <v>0</v>
      </c>
      <c r="E12" s="88">
        <v>0</v>
      </c>
      <c r="I12" s="97">
        <v>0</v>
      </c>
      <c r="J12" s="80">
        <f t="shared" si="0"/>
        <v>0</v>
      </c>
      <c r="K12" s="96">
        <f t="shared" si="1"/>
        <v>0</v>
      </c>
      <c r="L12" s="96">
        <f t="shared" si="2"/>
        <v>0</v>
      </c>
      <c r="M12" s="96">
        <f t="shared" si="3"/>
        <v>0</v>
      </c>
      <c r="N12" s="96">
        <f t="shared" si="4"/>
        <v>0</v>
      </c>
      <c r="O12" s="96"/>
    </row>
    <row r="13" spans="1:15" x14ac:dyDescent="0.2">
      <c r="A13" s="86" t="s">
        <v>241</v>
      </c>
      <c r="B13" s="86" t="s">
        <v>242</v>
      </c>
      <c r="C13" s="88">
        <v>69348072.590505436</v>
      </c>
      <c r="D13" s="88">
        <v>76302076.21737577</v>
      </c>
      <c r="E13" s="88">
        <v>83121388.098540336</v>
      </c>
      <c r="I13" s="97">
        <v>3304740.8556916965</v>
      </c>
      <c r="J13" s="80">
        <f t="shared" si="0"/>
        <v>6.393541788633289E-2</v>
      </c>
      <c r="K13" s="96">
        <f t="shared" si="1"/>
        <v>1925405.489684921</v>
      </c>
      <c r="L13" s="96">
        <f t="shared" si="2"/>
        <v>2259030.275088165</v>
      </c>
      <c r="M13" s="96">
        <f t="shared" si="3"/>
        <v>2668279.4098673859</v>
      </c>
      <c r="N13" s="96">
        <f t="shared" si="4"/>
        <v>3023193.9235219713</v>
      </c>
      <c r="O13" s="96"/>
    </row>
    <row r="14" spans="1:15" x14ac:dyDescent="0.2">
      <c r="A14" s="86" t="s">
        <v>243</v>
      </c>
      <c r="B14" s="86" t="s">
        <v>244</v>
      </c>
      <c r="C14" s="88">
        <v>0</v>
      </c>
      <c r="D14" s="88">
        <v>0</v>
      </c>
      <c r="E14" s="88">
        <v>0</v>
      </c>
      <c r="I14" s="97">
        <v>0</v>
      </c>
      <c r="J14" s="80">
        <f t="shared" si="0"/>
        <v>0</v>
      </c>
      <c r="K14" s="96">
        <f t="shared" si="1"/>
        <v>0</v>
      </c>
      <c r="L14" s="96">
        <f t="shared" si="2"/>
        <v>0</v>
      </c>
      <c r="M14" s="96">
        <f t="shared" si="3"/>
        <v>0</v>
      </c>
      <c r="N14" s="96">
        <f t="shared" si="4"/>
        <v>0</v>
      </c>
      <c r="O14" s="96"/>
    </row>
    <row r="15" spans="1:15" x14ac:dyDescent="0.2">
      <c r="A15" s="86" t="s">
        <v>245</v>
      </c>
      <c r="B15" s="86" t="s">
        <v>246</v>
      </c>
      <c r="C15" s="88">
        <v>873285.74318998121</v>
      </c>
      <c r="D15" s="88">
        <v>960856.05334548966</v>
      </c>
      <c r="E15" s="88">
        <v>1046730.2185779118</v>
      </c>
      <c r="I15" s="97">
        <v>2160550.1925146054</v>
      </c>
      <c r="J15" s="80">
        <f t="shared" si="0"/>
        <v>4.1799247037754755E-2</v>
      </c>
      <c r="K15" s="96">
        <f t="shared" si="1"/>
        <v>1258778.0352710111</v>
      </c>
      <c r="L15" s="96">
        <f t="shared" si="2"/>
        <v>1476892.8968611956</v>
      </c>
      <c r="M15" s="96">
        <f t="shared" si="3"/>
        <v>1744448.9127620596</v>
      </c>
      <c r="N15" s="96">
        <f t="shared" si="4"/>
        <v>1976482.4228879677</v>
      </c>
      <c r="O15" s="96"/>
    </row>
    <row r="16" spans="1:15" x14ac:dyDescent="0.2">
      <c r="A16" s="86" t="s">
        <v>247</v>
      </c>
      <c r="B16" s="86" t="s">
        <v>248</v>
      </c>
      <c r="C16" s="88">
        <v>166321.59112636439</v>
      </c>
      <c r="D16" s="88">
        <v>182999.79002526117</v>
      </c>
      <c r="E16" s="88">
        <v>199354.94973041347</v>
      </c>
      <c r="I16" s="97">
        <v>93658.606942585669</v>
      </c>
      <c r="J16" s="80">
        <f t="shared" si="0"/>
        <v>1.8119732938250851E-3</v>
      </c>
      <c r="K16" s="96">
        <f t="shared" si="1"/>
        <v>54567.303107266693</v>
      </c>
      <c r="L16" s="96">
        <f t="shared" si="2"/>
        <v>64022.456780986991</v>
      </c>
      <c r="M16" s="96">
        <f t="shared" si="3"/>
        <v>75620.856029105271</v>
      </c>
      <c r="N16" s="96">
        <f t="shared" si="4"/>
        <v>85679.375103405371</v>
      </c>
      <c r="O16" s="96"/>
    </row>
    <row r="17" spans="1:15" x14ac:dyDescent="0.2">
      <c r="A17" s="84" t="s">
        <v>167</v>
      </c>
      <c r="B17" s="84" t="s">
        <v>168</v>
      </c>
      <c r="C17" s="89">
        <v>3617676.4816898135</v>
      </c>
      <c r="D17" s="89">
        <v>3980445.5455550258</v>
      </c>
      <c r="E17" s="89">
        <v>4336188.1537089925</v>
      </c>
      <c r="I17" s="89">
        <v>7780755.6569210403</v>
      </c>
      <c r="J17" s="80">
        <f t="shared" si="0"/>
        <v>0.15053097538341581</v>
      </c>
      <c r="K17" s="96">
        <f t="shared" si="1"/>
        <v>4533217.6742182598</v>
      </c>
      <c r="L17" s="96">
        <f t="shared" si="2"/>
        <v>5318711.3179466529</v>
      </c>
      <c r="M17" s="96">
        <f t="shared" si="3"/>
        <v>6282256.6183411628</v>
      </c>
      <c r="N17" s="96">
        <f t="shared" si="4"/>
        <v>7117875.273608854</v>
      </c>
      <c r="O17" s="96"/>
    </row>
    <row r="18" spans="1:15" x14ac:dyDescent="0.2">
      <c r="A18" s="86" t="s">
        <v>249</v>
      </c>
      <c r="B18" s="86" t="s">
        <v>250</v>
      </c>
      <c r="C18" s="88">
        <v>2406502.6145434552</v>
      </c>
      <c r="D18" s="88">
        <v>2647819.0244230186</v>
      </c>
      <c r="E18" s="88">
        <v>2884461.388924099</v>
      </c>
      <c r="I18" s="97">
        <v>4933087.1066282066</v>
      </c>
      <c r="J18" s="80">
        <f t="shared" si="0"/>
        <v>9.543834128135921E-2</v>
      </c>
      <c r="K18" s="96">
        <f t="shared" si="1"/>
        <v>2874111.2876785127</v>
      </c>
      <c r="L18" s="96">
        <f t="shared" si="2"/>
        <v>3372123.1437336742</v>
      </c>
      <c r="M18" s="96">
        <f t="shared" si="3"/>
        <v>3983021.7643323443</v>
      </c>
      <c r="N18" s="96">
        <f t="shared" si="4"/>
        <v>4512813.444744816</v>
      </c>
      <c r="O18" s="96"/>
    </row>
    <row r="19" spans="1:15" x14ac:dyDescent="0.2">
      <c r="A19" s="86" t="s">
        <v>251</v>
      </c>
      <c r="B19" s="86" t="s">
        <v>252</v>
      </c>
      <c r="C19" s="88">
        <v>1211173.8671463586</v>
      </c>
      <c r="D19" s="88">
        <v>1332626.5211320077</v>
      </c>
      <c r="E19" s="88">
        <v>1451726.7647848933</v>
      </c>
      <c r="I19" s="97">
        <v>2847668.5502928337</v>
      </c>
      <c r="J19" s="80">
        <f t="shared" si="0"/>
        <v>5.5092634102056608E-2</v>
      </c>
      <c r="K19" s="96">
        <f t="shared" si="1"/>
        <v>1659106.3865397472</v>
      </c>
      <c r="L19" s="96">
        <f t="shared" si="2"/>
        <v>1946588.1742129785</v>
      </c>
      <c r="M19" s="96">
        <f t="shared" si="3"/>
        <v>2299234.854008819</v>
      </c>
      <c r="N19" s="96">
        <f t="shared" si="4"/>
        <v>2605061.828864038</v>
      </c>
      <c r="O19" s="96"/>
    </row>
    <row r="20" spans="1:15" x14ac:dyDescent="0.2">
      <c r="A20" s="84" t="s">
        <v>169</v>
      </c>
      <c r="B20" s="84" t="s">
        <v>170</v>
      </c>
      <c r="C20" s="89">
        <v>515838.64378571173</v>
      </c>
      <c r="D20" s="89">
        <v>567565.29841023881</v>
      </c>
      <c r="E20" s="89">
        <v>618290.06206882291</v>
      </c>
      <c r="I20" s="89">
        <v>743422.95346069126</v>
      </c>
      <c r="J20" s="80">
        <f t="shared" si="0"/>
        <v>1.4382688165681496E-2</v>
      </c>
      <c r="K20" s="96">
        <f t="shared" si="1"/>
        <v>433132.49003646802</v>
      </c>
      <c r="L20" s="96">
        <f t="shared" si="2"/>
        <v>508183.55580611859</v>
      </c>
      <c r="M20" s="96">
        <f t="shared" si="3"/>
        <v>600246.81091878645</v>
      </c>
      <c r="N20" s="96">
        <f t="shared" si="4"/>
        <v>680087.13955234026</v>
      </c>
      <c r="O20" s="96"/>
    </row>
    <row r="21" spans="1:15" x14ac:dyDescent="0.2">
      <c r="A21" s="86" t="s">
        <v>253</v>
      </c>
      <c r="B21" s="86" t="s">
        <v>254</v>
      </c>
      <c r="C21" s="88">
        <v>515838.64378571173</v>
      </c>
      <c r="D21" s="88">
        <v>567565.29841023881</v>
      </c>
      <c r="E21" s="88">
        <v>618290.06206882291</v>
      </c>
      <c r="I21" s="97">
        <v>395999.50824140623</v>
      </c>
      <c r="J21" s="80">
        <f t="shared" si="0"/>
        <v>7.6612343139073101E-3</v>
      </c>
      <c r="K21" s="96">
        <f t="shared" si="1"/>
        <v>230716.91862536271</v>
      </c>
      <c r="L21" s="96">
        <f t="shared" si="2"/>
        <v>270694.41057584027</v>
      </c>
      <c r="M21" s="96">
        <f t="shared" si="3"/>
        <v>319733.79465997365</v>
      </c>
      <c r="N21" s="96">
        <f t="shared" si="4"/>
        <v>362262.38586036803</v>
      </c>
      <c r="O21" s="96"/>
    </row>
    <row r="22" spans="1:15" x14ac:dyDescent="0.2">
      <c r="A22" s="86" t="s">
        <v>255</v>
      </c>
      <c r="B22" s="86" t="s">
        <v>256</v>
      </c>
      <c r="C22" s="88">
        <v>0</v>
      </c>
      <c r="D22" s="88">
        <v>0</v>
      </c>
      <c r="E22" s="88">
        <v>0</v>
      </c>
      <c r="I22" s="97">
        <v>347423.44521928497</v>
      </c>
      <c r="J22" s="80">
        <f t="shared" si="0"/>
        <v>6.7214538517741838E-3</v>
      </c>
      <c r="K22" s="96">
        <f t="shared" si="1"/>
        <v>202415.57141110525</v>
      </c>
      <c r="L22" s="96">
        <f t="shared" si="2"/>
        <v>237489.14523027823</v>
      </c>
      <c r="M22" s="96">
        <f t="shared" si="3"/>
        <v>280513.0162588128</v>
      </c>
      <c r="N22" s="96">
        <f t="shared" si="4"/>
        <v>317824.75369197218</v>
      </c>
      <c r="O22" s="96"/>
    </row>
    <row r="23" spans="1:15" x14ac:dyDescent="0.2">
      <c r="A23" s="84" t="s">
        <v>171</v>
      </c>
      <c r="B23" s="84" t="s">
        <v>172</v>
      </c>
      <c r="C23" s="89">
        <v>3269046.444400392</v>
      </c>
      <c r="D23" s="89">
        <v>3596855.999613326</v>
      </c>
      <c r="E23" s="89">
        <v>3918316.2280758321</v>
      </c>
      <c r="I23" s="89">
        <v>4151575.9943833267</v>
      </c>
      <c r="J23" s="80">
        <f t="shared" si="0"/>
        <v>8.0318777682860026E-2</v>
      </c>
      <c r="K23" s="96">
        <f t="shared" si="1"/>
        <v>2418787.9048557724</v>
      </c>
      <c r="L23" s="96">
        <f t="shared" si="2"/>
        <v>2837903.5664744186</v>
      </c>
      <c r="M23" s="96">
        <f t="shared" si="3"/>
        <v>3352022.2093160665</v>
      </c>
      <c r="N23" s="96">
        <f t="shared" si="4"/>
        <v>3797883.0617362815</v>
      </c>
      <c r="O23" s="96"/>
    </row>
    <row r="24" spans="1:15" x14ac:dyDescent="0.2">
      <c r="A24" s="86" t="s">
        <v>257</v>
      </c>
      <c r="B24" s="86" t="s">
        <v>258</v>
      </c>
      <c r="C24" s="88">
        <v>1958303.1960876957</v>
      </c>
      <c r="D24" s="88">
        <v>2154675.5972143863</v>
      </c>
      <c r="E24" s="88">
        <v>2347244.4712025542</v>
      </c>
      <c r="I24" s="97">
        <v>2934710.8662606189</v>
      </c>
      <c r="J24" s="80">
        <f t="shared" si="0"/>
        <v>5.6776604824181433E-2</v>
      </c>
      <c r="K24" s="96">
        <f t="shared" si="1"/>
        <v>1709818.9114600059</v>
      </c>
      <c r="L24" s="96">
        <f t="shared" si="2"/>
        <v>2006087.9158179404</v>
      </c>
      <c r="M24" s="96">
        <f t="shared" si="3"/>
        <v>2369513.6533537074</v>
      </c>
      <c r="N24" s="96">
        <f t="shared" si="4"/>
        <v>2684688.5869712206</v>
      </c>
      <c r="O24" s="96"/>
    </row>
    <row r="25" spans="1:15" x14ac:dyDescent="0.2">
      <c r="A25" s="86" t="s">
        <v>259</v>
      </c>
      <c r="B25" s="86" t="s">
        <v>260</v>
      </c>
      <c r="C25" s="88">
        <v>1310743.2483126959</v>
      </c>
      <c r="D25" s="88">
        <v>1442180.4023989395</v>
      </c>
      <c r="E25" s="88">
        <v>1571071.7568732782</v>
      </c>
      <c r="I25" s="97">
        <v>1216865.1281227081</v>
      </c>
      <c r="J25" s="80">
        <f t="shared" si="0"/>
        <v>2.3542172858678601E-2</v>
      </c>
      <c r="K25" s="96">
        <f t="shared" si="1"/>
        <v>708968.99339576671</v>
      </c>
      <c r="L25" s="96">
        <f t="shared" si="2"/>
        <v>831815.65065647848</v>
      </c>
      <c r="M25" s="96">
        <f t="shared" si="3"/>
        <v>982508.5559623593</v>
      </c>
      <c r="N25" s="96">
        <f t="shared" si="4"/>
        <v>1113194.4747650609</v>
      </c>
      <c r="O25" s="96"/>
    </row>
    <row r="26" spans="1:15" x14ac:dyDescent="0.2">
      <c r="A26" s="84" t="s">
        <v>173</v>
      </c>
      <c r="B26" s="85" t="s">
        <v>174</v>
      </c>
      <c r="C26" s="89">
        <v>6528295.414712185</v>
      </c>
      <c r="D26" s="89">
        <v>7182932.0656723287</v>
      </c>
      <c r="E26" s="89">
        <v>7824889.092339484</v>
      </c>
      <c r="I26" s="89">
        <v>18351704.240807593</v>
      </c>
      <c r="J26" s="80">
        <f t="shared" si="0"/>
        <v>0.35504262839297246</v>
      </c>
      <c r="K26" s="96">
        <f t="shared" si="1"/>
        <v>10692055.333013192</v>
      </c>
      <c r="L26" s="96">
        <f t="shared" si="2"/>
        <v>12544722.049248571</v>
      </c>
      <c r="M26" s="96">
        <f t="shared" si="3"/>
        <v>14817341.722086037</v>
      </c>
      <c r="N26" s="96">
        <f t="shared" si="4"/>
        <v>16788233.380396038</v>
      </c>
      <c r="O26" s="96"/>
    </row>
    <row r="27" spans="1:15" x14ac:dyDescent="0.2">
      <c r="A27" s="86" t="s">
        <v>261</v>
      </c>
      <c r="B27" s="86" t="s">
        <v>262</v>
      </c>
      <c r="C27" s="88">
        <v>5128134.1716720024</v>
      </c>
      <c r="D27" s="88">
        <v>5642367.1171131879</v>
      </c>
      <c r="E27" s="88">
        <v>6146639.9105559969</v>
      </c>
      <c r="I27" s="97">
        <v>12614418.797903171</v>
      </c>
      <c r="J27" s="80">
        <f t="shared" si="0"/>
        <v>0.24404580342453103</v>
      </c>
      <c r="K27" s="96">
        <f t="shared" si="1"/>
        <v>7349402.650085818</v>
      </c>
      <c r="L27" s="96">
        <f t="shared" si="2"/>
        <v>8622870.9637022689</v>
      </c>
      <c r="M27" s="96">
        <f t="shared" si="3"/>
        <v>10185002.520823741</v>
      </c>
      <c r="N27" s="96">
        <f t="shared" si="4"/>
        <v>11539735.163470238</v>
      </c>
      <c r="O27" s="96"/>
    </row>
    <row r="28" spans="1:15" x14ac:dyDescent="0.2">
      <c r="A28" s="86" t="s">
        <v>263</v>
      </c>
      <c r="B28" s="86" t="s">
        <v>264</v>
      </c>
      <c r="C28" s="88">
        <v>1400161.2430401822</v>
      </c>
      <c r="D28" s="88">
        <v>1540564.9485591408</v>
      </c>
      <c r="E28" s="88">
        <v>1678249.1817834871</v>
      </c>
      <c r="I28" s="97">
        <v>5737285.4429044239</v>
      </c>
      <c r="J28" s="80">
        <f t="shared" si="0"/>
        <v>0.11099682496844149</v>
      </c>
      <c r="K28" s="96">
        <f t="shared" si="1"/>
        <v>3342652.6829273757</v>
      </c>
      <c r="L28" s="96">
        <f t="shared" si="2"/>
        <v>3921851.0855463045</v>
      </c>
      <c r="M28" s="96">
        <f t="shared" si="3"/>
        <v>4632339.201262299</v>
      </c>
      <c r="N28" s="96">
        <f t="shared" si="4"/>
        <v>5248498.2169258008</v>
      </c>
      <c r="O28" s="96"/>
    </row>
    <row r="29" spans="1:15" x14ac:dyDescent="0.2">
      <c r="A29" s="84" t="s">
        <v>175</v>
      </c>
      <c r="B29" s="84" t="s">
        <v>176</v>
      </c>
      <c r="C29" s="89">
        <v>6896341.8299101517</v>
      </c>
      <c r="D29" s="89">
        <v>7587885.0019967919</v>
      </c>
      <c r="E29" s="89">
        <v>8266033.7092431579</v>
      </c>
      <c r="I29" s="89">
        <v>11638197.043220807</v>
      </c>
      <c r="J29" s="80">
        <f t="shared" si="0"/>
        <v>0.22515925571600204</v>
      </c>
      <c r="K29" s="96">
        <f t="shared" si="1"/>
        <v>6780637.1075840415</v>
      </c>
      <c r="L29" s="96">
        <f t="shared" si="2"/>
        <v>7955552.5277562309</v>
      </c>
      <c r="M29" s="96">
        <f t="shared" si="3"/>
        <v>9396791.7287438381</v>
      </c>
      <c r="N29" s="96">
        <f t="shared" si="4"/>
        <v>10646682.483807718</v>
      </c>
      <c r="O29" s="96"/>
    </row>
    <row r="30" spans="1:15" x14ac:dyDescent="0.2">
      <c r="A30" s="86" t="s">
        <v>265</v>
      </c>
      <c r="B30" s="86" t="s">
        <v>266</v>
      </c>
      <c r="C30" s="88">
        <v>4192960.4339438714</v>
      </c>
      <c r="D30" s="88">
        <v>4613417.1384458719</v>
      </c>
      <c r="E30" s="88">
        <v>5025730.0382330976</v>
      </c>
      <c r="I30" s="97">
        <v>7391515.1380837979</v>
      </c>
      <c r="J30" s="80">
        <f t="shared" si="0"/>
        <v>0.14300050436712086</v>
      </c>
      <c r="K30" s="96">
        <f t="shared" si="1"/>
        <v>4306438.6726253582</v>
      </c>
      <c r="L30" s="96">
        <f t="shared" si="2"/>
        <v>5052637.167282179</v>
      </c>
      <c r="M30" s="96">
        <f t="shared" si="3"/>
        <v>5967980.0964436159</v>
      </c>
      <c r="N30" s="96">
        <f t="shared" si="4"/>
        <v>6761796.0460014623</v>
      </c>
      <c r="O30" s="96"/>
    </row>
    <row r="31" spans="1:15" x14ac:dyDescent="0.2">
      <c r="A31" s="86" t="s">
        <v>267</v>
      </c>
      <c r="B31" s="86" t="s">
        <v>268</v>
      </c>
      <c r="C31" s="88">
        <v>2703381.3959662807</v>
      </c>
      <c r="D31" s="88">
        <v>2974467.86355092</v>
      </c>
      <c r="E31" s="88">
        <v>3240303.6710100602</v>
      </c>
      <c r="I31" s="97">
        <v>4246681.9051370081</v>
      </c>
      <c r="J31" s="80">
        <f t="shared" si="0"/>
        <v>8.2158751348881176E-2</v>
      </c>
      <c r="K31" s="96">
        <f t="shared" si="1"/>
        <v>2474198.4349586829</v>
      </c>
      <c r="L31" s="96">
        <f t="shared" si="2"/>
        <v>2902915.3604740519</v>
      </c>
      <c r="M31" s="96">
        <f t="shared" si="3"/>
        <v>3428811.6323002232</v>
      </c>
      <c r="N31" s="96">
        <f t="shared" si="4"/>
        <v>3884886.4378062556</v>
      </c>
      <c r="O31" s="96"/>
    </row>
    <row r="32" spans="1:15" x14ac:dyDescent="0.2">
      <c r="A32" s="84" t="s">
        <v>177</v>
      </c>
      <c r="B32" s="84" t="s">
        <v>178</v>
      </c>
      <c r="C32" s="89">
        <v>1045598.9336025004</v>
      </c>
      <c r="D32" s="89">
        <v>1150448.2611311651</v>
      </c>
      <c r="E32" s="89">
        <v>1253266.7673202576</v>
      </c>
      <c r="I32" s="89">
        <v>2096121.0539895156</v>
      </c>
      <c r="J32" s="80">
        <f t="shared" si="0"/>
        <v>4.0552763856308488E-2</v>
      </c>
      <c r="K32" s="96">
        <f t="shared" si="1"/>
        <v>1221240.3818122761</v>
      </c>
      <c r="L32" s="96">
        <f t="shared" si="2"/>
        <v>1432850.9035910263</v>
      </c>
      <c r="M32" s="96">
        <f t="shared" si="3"/>
        <v>1692428.2094061808</v>
      </c>
      <c r="N32" s="96">
        <f t="shared" si="4"/>
        <v>1917542.3157532925</v>
      </c>
      <c r="O32" s="96"/>
    </row>
    <row r="33" spans="1:15" x14ac:dyDescent="0.2">
      <c r="A33" s="86" t="s">
        <v>269</v>
      </c>
      <c r="B33" s="87" t="s">
        <v>270</v>
      </c>
      <c r="C33" s="97">
        <v>703319.9810411355</v>
      </c>
      <c r="D33" s="97">
        <v>773846.6664458001</v>
      </c>
      <c r="E33" s="97">
        <v>843007.32403602859</v>
      </c>
      <c r="I33" s="97">
        <v>1331797.9444712324</v>
      </c>
      <c r="J33" s="80">
        <f t="shared" si="0"/>
        <v>2.576572924720457E-2</v>
      </c>
      <c r="K33" s="96">
        <f t="shared" si="1"/>
        <v>775931.05947161943</v>
      </c>
      <c r="L33" s="96">
        <f t="shared" si="2"/>
        <v>910380.57391976449</v>
      </c>
      <c r="M33" s="96">
        <f t="shared" si="3"/>
        <v>1075306.4123669425</v>
      </c>
      <c r="N33" s="96">
        <f t="shared" si="4"/>
        <v>1218335.6059976942</v>
      </c>
      <c r="O33" s="96"/>
    </row>
    <row r="34" spans="1:15" x14ac:dyDescent="0.2">
      <c r="A34" s="86" t="s">
        <v>271</v>
      </c>
      <c r="B34" s="87" t="s">
        <v>272</v>
      </c>
      <c r="C34" s="97">
        <v>342278.95256136486</v>
      </c>
      <c r="D34" s="97">
        <v>376601.5946853651</v>
      </c>
      <c r="E34" s="97">
        <v>410259.44328422932</v>
      </c>
      <c r="I34" s="97">
        <v>764323.10951828328</v>
      </c>
      <c r="J34" s="80">
        <f t="shared" si="0"/>
        <v>1.4787034609103919E-2</v>
      </c>
      <c r="K34" s="96">
        <f t="shared" si="1"/>
        <v>445309.32234065677</v>
      </c>
      <c r="L34" s="96">
        <f t="shared" si="2"/>
        <v>522470.32967126189</v>
      </c>
      <c r="M34" s="96">
        <f t="shared" si="3"/>
        <v>617121.79703923839</v>
      </c>
      <c r="N34" s="96">
        <f t="shared" si="4"/>
        <v>699206.70975559845</v>
      </c>
      <c r="O34" s="96"/>
    </row>
    <row r="35" spans="1:15" x14ac:dyDescent="0.2">
      <c r="A35" s="84" t="s">
        <v>179</v>
      </c>
      <c r="B35" s="84" t="s">
        <v>180</v>
      </c>
      <c r="C35" s="89">
        <v>0</v>
      </c>
      <c r="D35" s="89">
        <v>0</v>
      </c>
      <c r="E35" s="89">
        <v>0</v>
      </c>
      <c r="I35" s="89">
        <v>0</v>
      </c>
      <c r="J35" s="80">
        <f t="shared" si="0"/>
        <v>0</v>
      </c>
      <c r="K35" s="96">
        <f t="shared" si="1"/>
        <v>0</v>
      </c>
      <c r="L35" s="96">
        <f t="shared" si="2"/>
        <v>0</v>
      </c>
      <c r="M35" s="96">
        <f t="shared" si="3"/>
        <v>0</v>
      </c>
      <c r="N35" s="96">
        <f t="shared" si="4"/>
        <v>0</v>
      </c>
      <c r="O35" s="96"/>
    </row>
    <row r="36" spans="1:15" x14ac:dyDescent="0.2">
      <c r="A36" s="86" t="s">
        <v>273</v>
      </c>
      <c r="B36" s="86" t="s">
        <v>274</v>
      </c>
      <c r="C36" s="97">
        <v>0</v>
      </c>
      <c r="D36" s="97">
        <v>0</v>
      </c>
      <c r="E36" s="97">
        <v>0</v>
      </c>
      <c r="I36" s="97">
        <v>0</v>
      </c>
      <c r="J36" s="80">
        <f t="shared" si="0"/>
        <v>0</v>
      </c>
      <c r="K36" s="96">
        <f t="shared" si="1"/>
        <v>0</v>
      </c>
      <c r="L36" s="96">
        <f t="shared" si="2"/>
        <v>0</v>
      </c>
      <c r="M36" s="96">
        <f t="shared" si="3"/>
        <v>0</v>
      </c>
      <c r="N36" s="96">
        <f t="shared" si="4"/>
        <v>0</v>
      </c>
      <c r="O36" s="96"/>
    </row>
    <row r="37" spans="1:15" x14ac:dyDescent="0.2">
      <c r="A37" s="86" t="s">
        <v>275</v>
      </c>
      <c r="B37" s="86" t="s">
        <v>276</v>
      </c>
      <c r="C37" s="97">
        <v>0</v>
      </c>
      <c r="D37" s="97">
        <v>0</v>
      </c>
      <c r="E37" s="97">
        <v>0</v>
      </c>
      <c r="I37" s="97">
        <v>0</v>
      </c>
      <c r="J37" s="80">
        <f t="shared" si="0"/>
        <v>0</v>
      </c>
      <c r="K37" s="96">
        <f t="shared" si="1"/>
        <v>0</v>
      </c>
      <c r="L37" s="96">
        <f t="shared" si="2"/>
        <v>0</v>
      </c>
      <c r="M37" s="96">
        <f t="shared" si="3"/>
        <v>0</v>
      </c>
      <c r="N37" s="96">
        <f t="shared" si="4"/>
        <v>0</v>
      </c>
      <c r="O37" s="96"/>
    </row>
    <row r="38" spans="1:15" x14ac:dyDescent="0.2">
      <c r="A38" s="84" t="s">
        <v>181</v>
      </c>
      <c r="B38" s="84" t="s">
        <v>182</v>
      </c>
      <c r="C38" s="89">
        <v>52352.624001336299</v>
      </c>
      <c r="D38" s="89">
        <v>57602.378227833942</v>
      </c>
      <c r="E38" s="89">
        <v>62750.450229352449</v>
      </c>
      <c r="I38" s="89">
        <v>125429.0646031791</v>
      </c>
      <c r="J38" s="80">
        <f t="shared" si="0"/>
        <v>2.4266228459894211E-3</v>
      </c>
      <c r="K38" s="96">
        <f t="shared" si="1"/>
        <v>73077.381888226228</v>
      </c>
      <c r="L38" s="96">
        <f t="shared" si="2"/>
        <v>85739.870896855806</v>
      </c>
      <c r="M38" s="96">
        <f t="shared" si="3"/>
        <v>101272.62774724858</v>
      </c>
      <c r="N38" s="96">
        <f t="shared" si="4"/>
        <v>114743.15309422601</v>
      </c>
      <c r="O38" s="96"/>
    </row>
    <row r="39" spans="1:15" x14ac:dyDescent="0.2">
      <c r="A39" s="86" t="s">
        <v>277</v>
      </c>
      <c r="B39" s="86" t="s">
        <v>278</v>
      </c>
      <c r="C39" s="97">
        <v>17631.947569371816</v>
      </c>
      <c r="D39" s="97">
        <v>19400.023058220893</v>
      </c>
      <c r="E39" s="97">
        <v>21133.852782053043</v>
      </c>
      <c r="I39" s="97">
        <v>69958.503246212989</v>
      </c>
      <c r="J39" s="80">
        <f t="shared" si="0"/>
        <v>1.3534574525096376E-3</v>
      </c>
      <c r="K39" s="96">
        <f t="shared" si="1"/>
        <v>40759.167536059613</v>
      </c>
      <c r="L39" s="96">
        <f t="shared" si="2"/>
        <v>47821.715448841351</v>
      </c>
      <c r="M39" s="96">
        <f t="shared" si="3"/>
        <v>56485.165375528428</v>
      </c>
      <c r="N39" s="96">
        <f t="shared" si="4"/>
        <v>63998.398406454093</v>
      </c>
      <c r="O39" s="96"/>
    </row>
    <row r="40" spans="1:15" x14ac:dyDescent="0.2">
      <c r="A40" s="86" t="s">
        <v>279</v>
      </c>
      <c r="B40" s="86" t="s">
        <v>280</v>
      </c>
      <c r="C40" s="97">
        <v>34720.676431964486</v>
      </c>
      <c r="D40" s="97">
        <v>38202.355169613053</v>
      </c>
      <c r="E40" s="97">
        <v>41616.597447299406</v>
      </c>
      <c r="I40" s="97">
        <v>55470.561356966107</v>
      </c>
      <c r="J40" s="80">
        <f t="shared" si="0"/>
        <v>1.0731653934797838E-3</v>
      </c>
      <c r="K40" s="96">
        <f t="shared" si="1"/>
        <v>32318.214352166618</v>
      </c>
      <c r="L40" s="96">
        <f t="shared" si="2"/>
        <v>37918.155448014455</v>
      </c>
      <c r="M40" s="96">
        <f t="shared" si="3"/>
        <v>44787.462371720161</v>
      </c>
      <c r="N40" s="96">
        <f t="shared" si="4"/>
        <v>50744.754687771921</v>
      </c>
      <c r="O40" s="96"/>
    </row>
    <row r="41" spans="1:15" x14ac:dyDescent="0.2">
      <c r="A41" s="84" t="s">
        <v>183</v>
      </c>
      <c r="B41" s="85" t="s">
        <v>281</v>
      </c>
      <c r="C41" s="89">
        <v>60640545.200022206</v>
      </c>
      <c r="D41" s="89">
        <v>68956983.059100285</v>
      </c>
      <c r="E41" s="89">
        <v>76071025.91817835</v>
      </c>
      <c r="I41" s="89">
        <v>44112609.962727085</v>
      </c>
      <c r="J41" s="80">
        <f>I41/$I$41</f>
        <v>1</v>
      </c>
      <c r="K41" s="98">
        <v>15992942.748358656</v>
      </c>
      <c r="L41" s="98">
        <v>22867259.322538447</v>
      </c>
      <c r="M41" s="98">
        <v>30385087.231492378</v>
      </c>
      <c r="N41" s="98">
        <v>37369734.137782805</v>
      </c>
      <c r="O41" s="98"/>
    </row>
    <row r="42" spans="1:15" x14ac:dyDescent="0.2">
      <c r="A42" s="84" t="s">
        <v>185</v>
      </c>
      <c r="B42" s="84" t="s">
        <v>186</v>
      </c>
      <c r="C42" s="89">
        <v>17191949.42309124</v>
      </c>
      <c r="D42" s="89">
        <v>19549708.222619634</v>
      </c>
      <c r="E42" s="89">
        <v>21566581.003422543</v>
      </c>
      <c r="I42" s="89">
        <v>14799043.960408658</v>
      </c>
      <c r="J42" s="80">
        <f t="shared" ref="J42:J79" si="5">I42/$I$41</f>
        <v>0.33548329996599835</v>
      </c>
      <c r="K42" s="96">
        <f>$K$41*J42</f>
        <v>5365365.2093866449</v>
      </c>
      <c r="L42" s="96">
        <f>$L$41*J42</f>
        <v>7671583.618703438</v>
      </c>
      <c r="M42" s="96">
        <f>$M$41*J42</f>
        <v>10193689.334175784</v>
      </c>
      <c r="N42" s="96">
        <f>$N$41*J42</f>
        <v>12536921.727395397</v>
      </c>
      <c r="O42" s="96"/>
    </row>
    <row r="43" spans="1:15" x14ac:dyDescent="0.2">
      <c r="A43" s="86" t="s">
        <v>282</v>
      </c>
      <c r="B43" s="86" t="s">
        <v>283</v>
      </c>
      <c r="C43" s="88">
        <v>2394662.7434020778</v>
      </c>
      <c r="D43" s="88">
        <v>2723074.4328627051</v>
      </c>
      <c r="E43" s="88">
        <v>3004004.1859414023</v>
      </c>
      <c r="I43" s="88">
        <v>2424490.0896053514</v>
      </c>
      <c r="J43" s="80">
        <f t="shared" si="5"/>
        <v>5.4961383868556458E-2</v>
      </c>
      <c r="K43" s="96">
        <f t="shared" ref="K43:K79" si="6">$K$41*J43</f>
        <v>878994.26558038639</v>
      </c>
      <c r="L43" s="96">
        <f t="shared" ref="L43:L79" si="7">$L$41*J43</f>
        <v>1256816.2176478619</v>
      </c>
      <c r="M43" s="96">
        <f t="shared" ref="M43:M79" si="8">$M$41*J43</f>
        <v>1670006.443209626</v>
      </c>
      <c r="N43" s="96">
        <f t="shared" ref="N43:N79" si="9">$N$41*J43</f>
        <v>2053892.3030125794</v>
      </c>
      <c r="O43" s="96"/>
    </row>
    <row r="44" spans="1:15" x14ac:dyDescent="0.2">
      <c r="A44" s="86" t="s">
        <v>284</v>
      </c>
      <c r="B44" s="87" t="s">
        <v>285</v>
      </c>
      <c r="C44" s="88">
        <v>11319303.284529462</v>
      </c>
      <c r="D44" s="88">
        <v>12871668.654321903</v>
      </c>
      <c r="E44" s="88">
        <v>14199592.214959946</v>
      </c>
      <c r="I44" s="88">
        <v>9924614.1225796081</v>
      </c>
      <c r="J44" s="80">
        <f t="shared" si="5"/>
        <v>0.22498360743028814</v>
      </c>
      <c r="K44" s="96">
        <f t="shared" si="6"/>
        <v>3598149.9529517973</v>
      </c>
      <c r="L44" s="96">
        <f t="shared" si="7"/>
        <v>5144758.4944285862</v>
      </c>
      <c r="M44" s="96">
        <f t="shared" si="8"/>
        <v>6836146.5374251418</v>
      </c>
      <c r="N44" s="96">
        <f t="shared" si="9"/>
        <v>8407577.5950291641</v>
      </c>
      <c r="O44" s="96"/>
    </row>
    <row r="45" spans="1:15" x14ac:dyDescent="0.2">
      <c r="A45" s="86" t="s">
        <v>286</v>
      </c>
      <c r="B45" s="87" t="s">
        <v>287</v>
      </c>
      <c r="C45" s="88">
        <v>3477983.3951597009</v>
      </c>
      <c r="D45" s="88">
        <v>3954965.1354350252</v>
      </c>
      <c r="E45" s="88">
        <v>4362984.6025211969</v>
      </c>
      <c r="I45" s="88">
        <v>2449939.7482236987</v>
      </c>
      <c r="J45" s="80">
        <f t="shared" si="5"/>
        <v>5.5538308667153757E-2</v>
      </c>
      <c r="K45" s="96">
        <f t="shared" si="6"/>
        <v>888220.99085446133</v>
      </c>
      <c r="L45" s="96">
        <f t="shared" si="7"/>
        <v>1270008.9066269896</v>
      </c>
      <c r="M45" s="96">
        <f t="shared" si="8"/>
        <v>1687536.3535410161</v>
      </c>
      <c r="N45" s="96">
        <f t="shared" si="9"/>
        <v>2075451.8293536543</v>
      </c>
      <c r="O45" s="96"/>
    </row>
    <row r="46" spans="1:15" x14ac:dyDescent="0.2">
      <c r="A46" s="84" t="s">
        <v>187</v>
      </c>
      <c r="B46" s="84" t="s">
        <v>188</v>
      </c>
      <c r="C46" s="89">
        <v>80470.680546188567</v>
      </c>
      <c r="D46" s="89">
        <v>91506.686440143749</v>
      </c>
      <c r="E46" s="89">
        <v>100947.1007440797</v>
      </c>
      <c r="I46" s="89">
        <v>361325.758559521</v>
      </c>
      <c r="J46" s="80">
        <f t="shared" si="5"/>
        <v>8.1909857264129901E-3</v>
      </c>
      <c r="K46" s="96">
        <f t="shared" si="6"/>
        <v>130997.96577514589</v>
      </c>
      <c r="L46" s="96">
        <f t="shared" si="7"/>
        <v>187305.39471309679</v>
      </c>
      <c r="M46" s="96">
        <f t="shared" si="8"/>
        <v>248883.81580896766</v>
      </c>
      <c r="N46" s="96">
        <f t="shared" si="9"/>
        <v>306094.95892242721</v>
      </c>
      <c r="O46" s="96"/>
    </row>
    <row r="47" spans="1:15" x14ac:dyDescent="0.2">
      <c r="A47" s="86" t="s">
        <v>288</v>
      </c>
      <c r="B47" s="86" t="s">
        <v>289</v>
      </c>
      <c r="C47" s="97">
        <v>8212.296648223115</v>
      </c>
      <c r="D47" s="97">
        <v>9338.5572141528173</v>
      </c>
      <c r="E47" s="97">
        <v>10301.982429645455</v>
      </c>
      <c r="I47" s="97">
        <v>49744.598787551447</v>
      </c>
      <c r="J47" s="80">
        <f t="shared" si="5"/>
        <v>1.127672990321432E-3</v>
      </c>
      <c r="K47" s="96">
        <f t="shared" si="6"/>
        <v>18034.809573081067</v>
      </c>
      <c r="L47" s="96">
        <f t="shared" si="7"/>
        <v>25786.790700702571</v>
      </c>
      <c r="M47" s="96">
        <f t="shared" si="8"/>
        <v>34264.442179514568</v>
      </c>
      <c r="N47" s="96">
        <f t="shared" si="9"/>
        <v>42140.839842670437</v>
      </c>
      <c r="O47" s="96"/>
    </row>
    <row r="48" spans="1:15" x14ac:dyDescent="0.2">
      <c r="A48" s="86" t="s">
        <v>290</v>
      </c>
      <c r="B48" s="87" t="s">
        <v>291</v>
      </c>
      <c r="C48" s="97">
        <v>45560.132614993126</v>
      </c>
      <c r="D48" s="97">
        <v>51808.394573954007</v>
      </c>
      <c r="E48" s="97">
        <v>57153.279502333949</v>
      </c>
      <c r="I48" s="97">
        <v>241040.34466331889</v>
      </c>
      <c r="J48" s="80">
        <f t="shared" si="5"/>
        <v>5.46420501681913E-3</v>
      </c>
      <c r="K48" s="96">
        <f t="shared" si="6"/>
        <v>87388.717999282497</v>
      </c>
      <c r="L48" s="96">
        <f t="shared" si="7"/>
        <v>124951.3931111186</v>
      </c>
      <c r="M48" s="96">
        <f t="shared" si="8"/>
        <v>166030.34608680755</v>
      </c>
      <c r="N48" s="96">
        <f t="shared" si="9"/>
        <v>204195.88875286991</v>
      </c>
      <c r="O48" s="96"/>
    </row>
    <row r="49" spans="1:15" x14ac:dyDescent="0.2">
      <c r="A49" s="86" t="s">
        <v>292</v>
      </c>
      <c r="B49" s="87" t="s">
        <v>293</v>
      </c>
      <c r="C49" s="97">
        <v>26698.25128297232</v>
      </c>
      <c r="D49" s="97">
        <v>30359.73465203691</v>
      </c>
      <c r="E49" s="97">
        <v>33491.838812100294</v>
      </c>
      <c r="I49" s="97">
        <v>70540.81510865067</v>
      </c>
      <c r="J49" s="80">
        <f t="shared" si="5"/>
        <v>1.5991077192724274E-3</v>
      </c>
      <c r="K49" s="96">
        <f t="shared" si="6"/>
        <v>25574.438202782316</v>
      </c>
      <c r="L49" s="96">
        <f t="shared" si="7"/>
        <v>36567.210901275612</v>
      </c>
      <c r="M49" s="96">
        <f t="shared" si="8"/>
        <v>48589.027542645534</v>
      </c>
      <c r="N49" s="96">
        <f t="shared" si="9"/>
        <v>59758.230326886835</v>
      </c>
      <c r="O49" s="96"/>
    </row>
    <row r="50" spans="1:15" x14ac:dyDescent="0.2">
      <c r="A50" s="84" t="s">
        <v>189</v>
      </c>
      <c r="B50" s="84" t="s">
        <v>190</v>
      </c>
      <c r="C50" s="89">
        <v>4050068.8683500886</v>
      </c>
      <c r="D50" s="89">
        <v>4605508.2358148759</v>
      </c>
      <c r="E50" s="89">
        <v>5080641.8847064395</v>
      </c>
      <c r="I50" s="89">
        <v>6124059.6845298326</v>
      </c>
      <c r="J50" s="80">
        <f t="shared" si="5"/>
        <v>0.13882787007398456</v>
      </c>
      <c r="K50" s="96">
        <f t="shared" si="6"/>
        <v>2220266.1779698092</v>
      </c>
      <c r="L50" s="96">
        <f t="shared" si="7"/>
        <v>3174612.9061774798</v>
      </c>
      <c r="M50" s="96">
        <f t="shared" si="8"/>
        <v>4218296.9423603108</v>
      </c>
      <c r="N50" s="96">
        <f t="shared" si="9"/>
        <v>5187960.5955794565</v>
      </c>
      <c r="O50" s="96"/>
    </row>
    <row r="51" spans="1:15" x14ac:dyDescent="0.2">
      <c r="A51" s="86" t="s">
        <v>294</v>
      </c>
      <c r="B51" s="86" t="s">
        <v>295</v>
      </c>
      <c r="C51" s="97">
        <v>832524.95195053471</v>
      </c>
      <c r="D51" s="97">
        <v>946700.08026099147</v>
      </c>
      <c r="E51" s="97">
        <v>1044367.7079165858</v>
      </c>
      <c r="I51" s="97">
        <v>1254107.7306989289</v>
      </c>
      <c r="J51" s="80">
        <f t="shared" si="5"/>
        <v>2.8429687832086704E-2</v>
      </c>
      <c r="K51" s="96">
        <f t="shared" si="6"/>
        <v>454674.36985227134</v>
      </c>
      <c r="L51" s="96">
        <f t="shared" si="7"/>
        <v>650109.04411514255</v>
      </c>
      <c r="M51" s="96">
        <f t="shared" si="8"/>
        <v>863838.54474205198</v>
      </c>
      <c r="N51" s="96">
        <f t="shared" si="9"/>
        <v>1062409.875905239</v>
      </c>
      <c r="O51" s="96"/>
    </row>
    <row r="52" spans="1:15" x14ac:dyDescent="0.2">
      <c r="A52" s="86" t="s">
        <v>296</v>
      </c>
      <c r="B52" s="87" t="s">
        <v>297</v>
      </c>
      <c r="C52" s="97">
        <v>2386793.6806749282</v>
      </c>
      <c r="D52" s="97">
        <v>2714126.1817647438</v>
      </c>
      <c r="E52" s="97">
        <v>2994132.7761001112</v>
      </c>
      <c r="I52" s="97">
        <v>3645030.8166734157</v>
      </c>
      <c r="J52" s="80">
        <f t="shared" si="5"/>
        <v>8.2630132738762949E-2</v>
      </c>
      <c r="K52" s="96">
        <f t="shared" si="6"/>
        <v>1321498.982180312</v>
      </c>
      <c r="L52" s="96">
        <f t="shared" si="7"/>
        <v>1889524.6731930664</v>
      </c>
      <c r="M52" s="96">
        <f t="shared" si="8"/>
        <v>2510723.7912171064</v>
      </c>
      <c r="N52" s="96">
        <f t="shared" si="9"/>
        <v>3087866.0922172745</v>
      </c>
      <c r="O52" s="96"/>
    </row>
    <row r="53" spans="1:15" x14ac:dyDescent="0.2">
      <c r="A53" s="86" t="s">
        <v>298</v>
      </c>
      <c r="B53" s="87" t="s">
        <v>299</v>
      </c>
      <c r="C53" s="97">
        <v>830750.23572462657</v>
      </c>
      <c r="D53" s="97">
        <v>944681.97378914175</v>
      </c>
      <c r="E53" s="97">
        <v>1042141.4006897435</v>
      </c>
      <c r="I53" s="97">
        <v>1224921.1371574879</v>
      </c>
      <c r="J53" s="80">
        <f t="shared" si="5"/>
        <v>2.7768049503134912E-2</v>
      </c>
      <c r="K53" s="96">
        <f t="shared" si="6"/>
        <v>444092.82593722566</v>
      </c>
      <c r="L53" s="96">
        <f t="shared" si="7"/>
        <v>634979.18886927085</v>
      </c>
      <c r="M53" s="96">
        <f t="shared" si="8"/>
        <v>843734.60640115291</v>
      </c>
      <c r="N53" s="96">
        <f t="shared" si="9"/>
        <v>1037684.6274569435</v>
      </c>
      <c r="O53" s="96"/>
    </row>
    <row r="54" spans="1:15" x14ac:dyDescent="0.2">
      <c r="A54" s="84" t="s">
        <v>191</v>
      </c>
      <c r="B54" s="84" t="s">
        <v>192</v>
      </c>
      <c r="C54" s="89">
        <v>18945033.839350216</v>
      </c>
      <c r="D54" s="89">
        <v>21543216.229422621</v>
      </c>
      <c r="E54" s="89">
        <v>23765752.030432738</v>
      </c>
      <c r="I54" s="89">
        <v>9568535.512947984</v>
      </c>
      <c r="J54" s="80">
        <f t="shared" si="5"/>
        <v>0.21691157066047351</v>
      </c>
      <c r="K54" s="96">
        <f t="shared" si="6"/>
        <v>3469054.3310295059</v>
      </c>
      <c r="L54" s="96">
        <f t="shared" si="7"/>
        <v>4960173.1363521703</v>
      </c>
      <c r="M54" s="96">
        <f t="shared" si="8"/>
        <v>6590876.9960385105</v>
      </c>
      <c r="N54" s="96">
        <f t="shared" si="9"/>
        <v>8105927.7269907836</v>
      </c>
      <c r="O54" s="96"/>
    </row>
    <row r="55" spans="1:15" x14ac:dyDescent="0.2">
      <c r="A55" s="86" t="s">
        <v>300</v>
      </c>
      <c r="B55" s="86" t="s">
        <v>301</v>
      </c>
      <c r="C55" s="97">
        <v>4354397.5811668057</v>
      </c>
      <c r="D55" s="97">
        <v>4951573.5593517832</v>
      </c>
      <c r="E55" s="97">
        <v>5462409.5176319731</v>
      </c>
      <c r="I55" s="97">
        <v>2236639.5095595913</v>
      </c>
      <c r="J55" s="80">
        <f t="shared" si="5"/>
        <v>5.0702951184467167E-2</v>
      </c>
      <c r="K55" s="96">
        <f t="shared" si="6"/>
        <v>810889.39546600706</v>
      </c>
      <c r="L55" s="96">
        <f t="shared" si="7"/>
        <v>1159437.5331532187</v>
      </c>
      <c r="M55" s="96">
        <f t="shared" si="8"/>
        <v>1540613.5946341346</v>
      </c>
      <c r="N55" s="96">
        <f t="shared" si="9"/>
        <v>1894755.8057645177</v>
      </c>
      <c r="O55" s="96"/>
    </row>
    <row r="56" spans="1:15" x14ac:dyDescent="0.2">
      <c r="A56" s="86" t="s">
        <v>302</v>
      </c>
      <c r="B56" s="87" t="s">
        <v>303</v>
      </c>
      <c r="C56" s="97">
        <v>14590636.258183409</v>
      </c>
      <c r="D56" s="97">
        <v>16591642.670070836</v>
      </c>
      <c r="E56" s="97">
        <v>18303342.512800768</v>
      </c>
      <c r="I56" s="97">
        <v>7331896.0033883918</v>
      </c>
      <c r="J56" s="80">
        <f t="shared" si="5"/>
        <v>0.16620861947600632</v>
      </c>
      <c r="K56" s="96">
        <f t="shared" si="6"/>
        <v>2658164.9355634986</v>
      </c>
      <c r="L56" s="96">
        <f t="shared" si="7"/>
        <v>3800735.6031989506</v>
      </c>
      <c r="M56" s="96">
        <f t="shared" si="8"/>
        <v>5050263.4014043752</v>
      </c>
      <c r="N56" s="96">
        <f t="shared" si="9"/>
        <v>6211171.9212262649</v>
      </c>
      <c r="O56" s="96"/>
    </row>
    <row r="57" spans="1:15" x14ac:dyDescent="0.2">
      <c r="A57" s="86" t="s">
        <v>304</v>
      </c>
      <c r="B57" s="87" t="s">
        <v>305</v>
      </c>
      <c r="C57" s="97">
        <v>0</v>
      </c>
      <c r="D57" s="97">
        <v>0</v>
      </c>
      <c r="E57" s="97">
        <v>0</v>
      </c>
      <c r="I57" s="97">
        <v>0</v>
      </c>
      <c r="J57" s="80">
        <f t="shared" si="5"/>
        <v>0</v>
      </c>
      <c r="K57" s="96">
        <f t="shared" si="6"/>
        <v>0</v>
      </c>
      <c r="L57" s="96">
        <f t="shared" si="7"/>
        <v>0</v>
      </c>
      <c r="M57" s="96">
        <f t="shared" si="8"/>
        <v>0</v>
      </c>
      <c r="N57" s="96">
        <f t="shared" si="9"/>
        <v>0</v>
      </c>
      <c r="O57" s="96"/>
    </row>
    <row r="58" spans="1:15" x14ac:dyDescent="0.2">
      <c r="A58" s="84" t="s">
        <v>193</v>
      </c>
      <c r="B58" s="84" t="s">
        <v>194</v>
      </c>
      <c r="C58" s="89">
        <v>11541470.679206884</v>
      </c>
      <c r="D58" s="89">
        <v>13124304.794391597</v>
      </c>
      <c r="E58" s="89">
        <v>14478291.9130404</v>
      </c>
      <c r="I58" s="89">
        <v>5592428.6284419671</v>
      </c>
      <c r="J58" s="80">
        <f t="shared" si="5"/>
        <v>0.12677619014534133</v>
      </c>
      <c r="K58" s="96">
        <f t="shared" si="6"/>
        <v>2027524.3508494748</v>
      </c>
      <c r="L58" s="96">
        <f t="shared" si="7"/>
        <v>2899024.0159769636</v>
      </c>
      <c r="M58" s="96">
        <f t="shared" si="8"/>
        <v>3852105.5964424605</v>
      </c>
      <c r="N58" s="96">
        <f t="shared" si="9"/>
        <v>4737592.5207324056</v>
      </c>
      <c r="O58" s="96"/>
    </row>
    <row r="59" spans="1:15" x14ac:dyDescent="0.2">
      <c r="A59" s="86" t="s">
        <v>306</v>
      </c>
      <c r="B59" s="86" t="s">
        <v>307</v>
      </c>
      <c r="C59" s="97">
        <v>3390692.4758394328</v>
      </c>
      <c r="D59" s="97">
        <v>3855702.860913476</v>
      </c>
      <c r="E59" s="97">
        <v>4253481.7976877186</v>
      </c>
      <c r="I59" s="97">
        <v>1715800.62569782</v>
      </c>
      <c r="J59" s="80">
        <f t="shared" si="5"/>
        <v>3.8895921759052217E-2</v>
      </c>
      <c r="K59" s="96">
        <f t="shared" si="6"/>
        <v>622060.24983715976</v>
      </c>
      <c r="L59" s="96">
        <f t="shared" si="7"/>
        <v>889443.12945341284</v>
      </c>
      <c r="M59" s="96">
        <f t="shared" si="8"/>
        <v>1181855.9755981041</v>
      </c>
      <c r="N59" s="96">
        <f t="shared" si="9"/>
        <v>1453530.2551797826</v>
      </c>
      <c r="O59" s="96"/>
    </row>
    <row r="60" spans="1:15" x14ac:dyDescent="0.2">
      <c r="A60" s="86" t="s">
        <v>308</v>
      </c>
      <c r="B60" s="87" t="s">
        <v>309</v>
      </c>
      <c r="C60" s="97">
        <v>8150778.2033674493</v>
      </c>
      <c r="D60" s="97">
        <v>9268601.9334781189</v>
      </c>
      <c r="E60" s="97">
        <v>10224810.115352679</v>
      </c>
      <c r="I60" s="97">
        <v>3876628.0027441471</v>
      </c>
      <c r="J60" s="80">
        <f t="shared" si="5"/>
        <v>8.7880268386289109E-2</v>
      </c>
      <c r="K60" s="96">
        <f t="shared" si="6"/>
        <v>1405464.1010123149</v>
      </c>
      <c r="L60" s="96">
        <f t="shared" si="7"/>
        <v>2009580.8865235504</v>
      </c>
      <c r="M60" s="96">
        <f t="shared" si="8"/>
        <v>2670249.6208443567</v>
      </c>
      <c r="N60" s="96">
        <f t="shared" si="9"/>
        <v>3284062.2655526232</v>
      </c>
      <c r="O60" s="96"/>
    </row>
    <row r="61" spans="1:15" x14ac:dyDescent="0.2">
      <c r="A61" s="86" t="s">
        <v>310</v>
      </c>
      <c r="B61" s="87" t="s">
        <v>311</v>
      </c>
      <c r="C61" s="97">
        <v>0</v>
      </c>
      <c r="D61" s="97">
        <v>0</v>
      </c>
      <c r="E61" s="97">
        <v>0</v>
      </c>
      <c r="I61" s="97">
        <v>0</v>
      </c>
      <c r="J61" s="80">
        <f t="shared" si="5"/>
        <v>0</v>
      </c>
      <c r="K61" s="96">
        <f t="shared" si="6"/>
        <v>0</v>
      </c>
      <c r="L61" s="96">
        <f t="shared" si="7"/>
        <v>0</v>
      </c>
      <c r="M61" s="96">
        <f t="shared" si="8"/>
        <v>0</v>
      </c>
      <c r="N61" s="96">
        <f t="shared" si="9"/>
        <v>0</v>
      </c>
      <c r="O61" s="96"/>
    </row>
    <row r="62" spans="1:15" x14ac:dyDescent="0.2">
      <c r="A62" s="84" t="s">
        <v>195</v>
      </c>
      <c r="B62" s="84" t="s">
        <v>196</v>
      </c>
      <c r="C62" s="89">
        <v>2049675.320201464</v>
      </c>
      <c r="D62" s="89">
        <v>2330774.3336670487</v>
      </c>
      <c r="E62" s="89">
        <v>2571231.9025594606</v>
      </c>
      <c r="I62" s="89">
        <v>383717.01013342157</v>
      </c>
      <c r="J62" s="80">
        <f t="shared" si="5"/>
        <v>8.6985787161005194E-3</v>
      </c>
      <c r="K62" s="96">
        <f t="shared" si="6"/>
        <v>139115.87139868675</v>
      </c>
      <c r="L62" s="96">
        <f t="shared" si="7"/>
        <v>198912.65523858412</v>
      </c>
      <c r="M62" s="96">
        <f t="shared" si="8"/>
        <v>264307.07307871728</v>
      </c>
      <c r="N62" s="96">
        <f t="shared" si="9"/>
        <v>325063.5739972525</v>
      </c>
      <c r="O62" s="96"/>
    </row>
    <row r="63" spans="1:15" x14ac:dyDescent="0.2">
      <c r="A63" s="86" t="s">
        <v>312</v>
      </c>
      <c r="B63" s="86" t="s">
        <v>313</v>
      </c>
      <c r="C63" s="97">
        <v>200522.73856413938</v>
      </c>
      <c r="D63" s="97">
        <v>228023.06675380436</v>
      </c>
      <c r="E63" s="97">
        <v>251547.38289673493</v>
      </c>
      <c r="I63" s="97">
        <v>94779.081463107039</v>
      </c>
      <c r="J63" s="80">
        <f t="shared" si="5"/>
        <v>2.1485711578433141E-3</v>
      </c>
      <c r="K63" s="96">
        <f t="shared" si="6"/>
        <v>34361.975518162792</v>
      </c>
      <c r="L63" s="96">
        <f t="shared" si="7"/>
        <v>49131.933839329751</v>
      </c>
      <c r="M63" s="96">
        <f t="shared" si="8"/>
        <v>65284.522054137677</v>
      </c>
      <c r="N63" s="96">
        <f t="shared" si="9"/>
        <v>80291.532944712817</v>
      </c>
      <c r="O63" s="96"/>
    </row>
    <row r="64" spans="1:15" x14ac:dyDescent="0.2">
      <c r="A64" s="86" t="s">
        <v>314</v>
      </c>
      <c r="B64" s="87" t="s">
        <v>315</v>
      </c>
      <c r="C64" s="97">
        <v>1849152.5816373248</v>
      </c>
      <c r="D64" s="97">
        <v>2102751.2669132445</v>
      </c>
      <c r="E64" s="97">
        <v>2319684.5196627262</v>
      </c>
      <c r="I64" s="97">
        <v>288937.92867031455</v>
      </c>
      <c r="J64" s="80">
        <f t="shared" si="5"/>
        <v>6.5500075582572061E-3</v>
      </c>
      <c r="K64" s="96">
        <f t="shared" si="6"/>
        <v>104753.89588052397</v>
      </c>
      <c r="L64" s="96">
        <f t="shared" si="7"/>
        <v>149780.7213992544</v>
      </c>
      <c r="M64" s="96">
        <f t="shared" si="8"/>
        <v>199022.55102457959</v>
      </c>
      <c r="N64" s="96">
        <f t="shared" si="9"/>
        <v>244772.04105253972</v>
      </c>
      <c r="O64" s="96"/>
    </row>
    <row r="65" spans="1:15" x14ac:dyDescent="0.2">
      <c r="A65" s="86" t="s">
        <v>316</v>
      </c>
      <c r="B65" s="87" t="s">
        <v>317</v>
      </c>
      <c r="C65" s="97">
        <v>0</v>
      </c>
      <c r="D65" s="97">
        <v>0</v>
      </c>
      <c r="E65" s="97">
        <v>0</v>
      </c>
      <c r="I65" s="97">
        <v>0</v>
      </c>
      <c r="J65" s="80">
        <f t="shared" si="5"/>
        <v>0</v>
      </c>
      <c r="K65" s="96">
        <f t="shared" si="6"/>
        <v>0</v>
      </c>
      <c r="L65" s="96">
        <f t="shared" si="7"/>
        <v>0</v>
      </c>
      <c r="M65" s="96">
        <f t="shared" si="8"/>
        <v>0</v>
      </c>
      <c r="N65" s="96">
        <f t="shared" si="9"/>
        <v>0</v>
      </c>
      <c r="O65" s="96"/>
    </row>
    <row r="66" spans="1:15" x14ac:dyDescent="0.2">
      <c r="A66" s="84" t="s">
        <v>197</v>
      </c>
      <c r="B66" s="84" t="s">
        <v>198</v>
      </c>
      <c r="C66" s="89">
        <v>4800102.8924652813</v>
      </c>
      <c r="D66" s="89">
        <v>5458404.3191871811</v>
      </c>
      <c r="E66" s="89">
        <v>6021528.1762096621</v>
      </c>
      <c r="I66" s="89">
        <v>4507751.2669403665</v>
      </c>
      <c r="J66" s="80">
        <f t="shared" si="5"/>
        <v>0.10218736254212089</v>
      </c>
      <c r="K66" s="96">
        <f t="shared" si="6"/>
        <v>1634276.6387419093</v>
      </c>
      <c r="L66" s="96">
        <f t="shared" si="7"/>
        <v>2336744.91873693</v>
      </c>
      <c r="M66" s="96">
        <f t="shared" si="8"/>
        <v>3104971.9247984802</v>
      </c>
      <c r="N66" s="96">
        <f t="shared" si="9"/>
        <v>3818714.570440283</v>
      </c>
      <c r="O66" s="96"/>
    </row>
    <row r="67" spans="1:15" x14ac:dyDescent="0.2">
      <c r="A67" s="86" t="s">
        <v>318</v>
      </c>
      <c r="B67" s="86" t="s">
        <v>319</v>
      </c>
      <c r="C67" s="97">
        <v>660232.86815290235</v>
      </c>
      <c r="D67" s="97">
        <v>750779.31034604565</v>
      </c>
      <c r="E67" s="97">
        <v>828234.4998651871</v>
      </c>
      <c r="I67" s="97">
        <v>729389.68000751315</v>
      </c>
      <c r="J67" s="80">
        <f t="shared" si="5"/>
        <v>1.6534720584971289E-2</v>
      </c>
      <c r="K67" s="96">
        <f t="shared" si="6"/>
        <v>264438.8396755532</v>
      </c>
      <c r="L67" s="96">
        <f t="shared" si="7"/>
        <v>378103.74344225309</v>
      </c>
      <c r="M67" s="96">
        <f t="shared" si="8"/>
        <v>502408.92732270533</v>
      </c>
      <c r="N67" s="96">
        <f t="shared" si="9"/>
        <v>617898.11230290169</v>
      </c>
      <c r="O67" s="96"/>
    </row>
    <row r="68" spans="1:15" x14ac:dyDescent="0.2">
      <c r="A68" s="86" t="s">
        <v>320</v>
      </c>
      <c r="B68" s="87" t="s">
        <v>321</v>
      </c>
      <c r="C68" s="97">
        <v>2993926.4267949206</v>
      </c>
      <c r="D68" s="97">
        <v>3404523.0499117346</v>
      </c>
      <c r="E68" s="97">
        <v>3755755.3953151484</v>
      </c>
      <c r="I68" s="97">
        <v>2984347.7580761602</v>
      </c>
      <c r="J68" s="80">
        <f t="shared" si="5"/>
        <v>6.7652940068560499E-2</v>
      </c>
      <c r="K68" s="96">
        <f t="shared" si="6"/>
        <v>1081969.5972746273</v>
      </c>
      <c r="L68" s="96">
        <f t="shared" si="7"/>
        <v>1547037.324479925</v>
      </c>
      <c r="M68" s="96">
        <f t="shared" si="8"/>
        <v>2055640.4854501367</v>
      </c>
      <c r="N68" s="96">
        <f t="shared" si="9"/>
        <v>2528172.3840014595</v>
      </c>
      <c r="O68" s="96"/>
    </row>
    <row r="69" spans="1:15" x14ac:dyDescent="0.2">
      <c r="A69" s="86" t="s">
        <v>322</v>
      </c>
      <c r="B69" s="87" t="s">
        <v>323</v>
      </c>
      <c r="C69" s="97">
        <v>1145943.5975174583</v>
      </c>
      <c r="D69" s="97">
        <v>1303101.9589294009</v>
      </c>
      <c r="E69" s="97">
        <v>1437538.2810293266</v>
      </c>
      <c r="I69" s="97">
        <v>794013.82885669265</v>
      </c>
      <c r="J69" s="80">
        <f t="shared" si="5"/>
        <v>1.7999701888589091E-2</v>
      </c>
      <c r="K69" s="96">
        <f t="shared" si="6"/>
        <v>287868.2017917285</v>
      </c>
      <c r="L69" s="96">
        <f t="shared" si="7"/>
        <v>411603.85081475176</v>
      </c>
      <c r="M69" s="96">
        <f t="shared" si="8"/>
        <v>546922.51202563767</v>
      </c>
      <c r="N69" s="96">
        <f t="shared" si="9"/>
        <v>672644.07413592143</v>
      </c>
      <c r="O69" s="96"/>
    </row>
    <row r="70" spans="1:15" x14ac:dyDescent="0.2">
      <c r="A70" s="84" t="s">
        <v>199</v>
      </c>
      <c r="B70" s="84" t="s">
        <v>324</v>
      </c>
      <c r="C70" s="89">
        <v>17240.169444268839</v>
      </c>
      <c r="D70" s="89">
        <v>19604.541291360772</v>
      </c>
      <c r="E70" s="89">
        <v>21627.071001800312</v>
      </c>
      <c r="I70" s="89">
        <v>5194.9382813211796</v>
      </c>
      <c r="J70" s="80">
        <f t="shared" si="5"/>
        <v>1.177653801421099E-4</v>
      </c>
      <c r="K70" s="96">
        <f t="shared" si="6"/>
        <v>1883.414982351457</v>
      </c>
      <c r="L70" s="96">
        <f t="shared" si="7"/>
        <v>2692.9714869269465</v>
      </c>
      <c r="M70" s="96">
        <f t="shared" si="8"/>
        <v>3578.3113484678693</v>
      </c>
      <c r="N70" s="96">
        <f t="shared" si="9"/>
        <v>4400.8609465455738</v>
      </c>
      <c r="O70" s="96"/>
    </row>
    <row r="71" spans="1:15" x14ac:dyDescent="0.2">
      <c r="A71" s="86" t="s">
        <v>325</v>
      </c>
      <c r="B71" s="86" t="s">
        <v>326</v>
      </c>
      <c r="C71" s="97">
        <v>1309.8029565064285</v>
      </c>
      <c r="D71" s="97">
        <v>1489.4335132484953</v>
      </c>
      <c r="E71" s="97">
        <v>1643.0929887495579</v>
      </c>
      <c r="I71" s="97">
        <v>798.10710144264613</v>
      </c>
      <c r="J71" s="80">
        <f t="shared" si="5"/>
        <v>1.8092493328257069E-5</v>
      </c>
      <c r="K71" s="96">
        <f t="shared" si="6"/>
        <v>289.35220997387626</v>
      </c>
      <c r="L71" s="96">
        <f t="shared" si="7"/>
        <v>413.72573672855111</v>
      </c>
      <c r="M71" s="96">
        <f t="shared" si="8"/>
        <v>549.74198801428486</v>
      </c>
      <c r="N71" s="96">
        <f t="shared" si="9"/>
        <v>676.11166556657588</v>
      </c>
      <c r="O71" s="96"/>
    </row>
    <row r="72" spans="1:15" x14ac:dyDescent="0.2">
      <c r="A72" s="86" t="s">
        <v>327</v>
      </c>
      <c r="B72" s="87" t="s">
        <v>328</v>
      </c>
      <c r="C72" s="97">
        <v>15772.078739506933</v>
      </c>
      <c r="D72" s="97">
        <v>17935.111943000426</v>
      </c>
      <c r="E72" s="97">
        <v>19785.41265780279</v>
      </c>
      <c r="I72" s="97">
        <v>3772.9350060127249</v>
      </c>
      <c r="J72" s="80">
        <f t="shared" si="5"/>
        <v>8.5529625410980288E-5</v>
      </c>
      <c r="K72" s="96">
        <f t="shared" si="6"/>
        <v>1367.8704024863694</v>
      </c>
      <c r="L72" s="96">
        <f t="shared" si="7"/>
        <v>1955.8281240324602</v>
      </c>
      <c r="M72" s="96">
        <f t="shared" si="8"/>
        <v>2598.8251289895034</v>
      </c>
      <c r="N72" s="96">
        <f t="shared" si="9"/>
        <v>3196.2193625124855</v>
      </c>
      <c r="O72" s="96"/>
    </row>
    <row r="73" spans="1:15" x14ac:dyDescent="0.2">
      <c r="A73" s="86" t="s">
        <v>329</v>
      </c>
      <c r="B73" s="87" t="s">
        <v>330</v>
      </c>
      <c r="C73" s="97">
        <v>158.28774825547612</v>
      </c>
      <c r="D73" s="97">
        <v>179.99583511185187</v>
      </c>
      <c r="E73" s="97">
        <v>198.56535524796047</v>
      </c>
      <c r="I73" s="97">
        <v>623.89617386580903</v>
      </c>
      <c r="J73" s="80">
        <f t="shared" si="5"/>
        <v>1.4143261402872548E-5</v>
      </c>
      <c r="K73" s="96">
        <f t="shared" si="6"/>
        <v>226.1923698912114</v>
      </c>
      <c r="L73" s="96">
        <f t="shared" si="7"/>
        <v>323.41762616593547</v>
      </c>
      <c r="M73" s="96">
        <f t="shared" si="8"/>
        <v>429.74423146408162</v>
      </c>
      <c r="N73" s="96">
        <f t="shared" si="9"/>
        <v>528.52991846651219</v>
      </c>
      <c r="O73" s="96"/>
    </row>
    <row r="74" spans="1:15" x14ac:dyDescent="0.2">
      <c r="A74" s="84" t="s">
        <v>201</v>
      </c>
      <c r="B74" s="84" t="s">
        <v>331</v>
      </c>
      <c r="C74" s="89">
        <v>0</v>
      </c>
      <c r="D74" s="89">
        <v>0</v>
      </c>
      <c r="E74" s="89">
        <v>0</v>
      </c>
      <c r="I74" s="89">
        <v>0</v>
      </c>
      <c r="J74" s="80">
        <f t="shared" si="5"/>
        <v>0</v>
      </c>
      <c r="K74" s="96">
        <f t="shared" si="6"/>
        <v>0</v>
      </c>
      <c r="L74" s="96">
        <f t="shared" si="7"/>
        <v>0</v>
      </c>
      <c r="M74" s="96">
        <f t="shared" si="8"/>
        <v>0</v>
      </c>
      <c r="N74" s="96">
        <f t="shared" si="9"/>
        <v>0</v>
      </c>
      <c r="O74" s="96"/>
    </row>
    <row r="75" spans="1:15" x14ac:dyDescent="0.2">
      <c r="A75" s="86" t="s">
        <v>332</v>
      </c>
      <c r="B75" s="86" t="s">
        <v>333</v>
      </c>
      <c r="C75" s="88">
        <v>0</v>
      </c>
      <c r="D75" s="88">
        <v>0</v>
      </c>
      <c r="E75" s="88">
        <v>0</v>
      </c>
      <c r="I75" s="88">
        <v>0</v>
      </c>
      <c r="J75" s="80">
        <f t="shared" si="5"/>
        <v>0</v>
      </c>
      <c r="K75" s="96">
        <f t="shared" si="6"/>
        <v>0</v>
      </c>
      <c r="L75" s="96">
        <f t="shared" si="7"/>
        <v>0</v>
      </c>
      <c r="M75" s="96">
        <f t="shared" si="8"/>
        <v>0</v>
      </c>
      <c r="N75" s="96">
        <f t="shared" si="9"/>
        <v>0</v>
      </c>
      <c r="O75" s="96"/>
    </row>
    <row r="76" spans="1:15" x14ac:dyDescent="0.2">
      <c r="A76" s="84" t="s">
        <v>203</v>
      </c>
      <c r="B76" s="84" t="s">
        <v>334</v>
      </c>
      <c r="C76" s="89">
        <v>1964533.3273665779</v>
      </c>
      <c r="D76" s="89">
        <v>2233955.6962658279</v>
      </c>
      <c r="E76" s="89">
        <v>2464424.8360612262</v>
      </c>
      <c r="I76" s="89">
        <v>2770553.2024840163</v>
      </c>
      <c r="J76" s="80">
        <f t="shared" si="5"/>
        <v>6.2806376789425813E-2</v>
      </c>
      <c r="K76" s="96">
        <f t="shared" si="6"/>
        <v>1004458.7882251289</v>
      </c>
      <c r="L76" s="96">
        <f t="shared" si="7"/>
        <v>1436209.7051528597</v>
      </c>
      <c r="M76" s="96">
        <f t="shared" si="8"/>
        <v>1908377.2374406816</v>
      </c>
      <c r="N76" s="96">
        <f t="shared" si="9"/>
        <v>2347057.6027782555</v>
      </c>
      <c r="O76" s="96"/>
    </row>
    <row r="77" spans="1:15" x14ac:dyDescent="0.2">
      <c r="A77" s="86" t="s">
        <v>335</v>
      </c>
      <c r="B77" s="86" t="s">
        <v>336</v>
      </c>
      <c r="C77" s="97">
        <v>697760.42052107165</v>
      </c>
      <c r="D77" s="97">
        <v>793453.51098796865</v>
      </c>
      <c r="E77" s="97">
        <v>875311.2436416226</v>
      </c>
      <c r="I77" s="97">
        <v>944998.49241002451</v>
      </c>
      <c r="J77" s="80">
        <f t="shared" si="5"/>
        <v>2.1422411714212788E-2</v>
      </c>
      <c r="K77" s="96">
        <f t="shared" si="6"/>
        <v>342607.40407717292</v>
      </c>
      <c r="L77" s="96">
        <f t="shared" si="7"/>
        <v>489871.8439830892</v>
      </c>
      <c r="M77" s="96">
        <f t="shared" si="8"/>
        <v>650921.84864529979</v>
      </c>
      <c r="N77" s="96">
        <f t="shared" si="9"/>
        <v>800549.83035025594</v>
      </c>
      <c r="O77" s="96"/>
    </row>
    <row r="78" spans="1:15" x14ac:dyDescent="0.2">
      <c r="A78" s="86" t="s">
        <v>337</v>
      </c>
      <c r="B78" s="87" t="s">
        <v>338</v>
      </c>
      <c r="C78" s="97">
        <v>1157780.4475905348</v>
      </c>
      <c r="D78" s="97">
        <v>1316562.1523902265</v>
      </c>
      <c r="E78" s="97">
        <v>1452387.1140292364</v>
      </c>
      <c r="I78" s="97">
        <v>1369003.679549966</v>
      </c>
      <c r="J78" s="80">
        <f t="shared" si="5"/>
        <v>3.1034293384742017E-2</v>
      </c>
      <c r="K78" s="96">
        <f t="shared" si="6"/>
        <v>496329.67733794486</v>
      </c>
      <c r="L78" s="96">
        <f t="shared" si="7"/>
        <v>709669.23472063511</v>
      </c>
      <c r="M78" s="96">
        <f t="shared" si="8"/>
        <v>942979.71166311298</v>
      </c>
      <c r="N78" s="96">
        <f t="shared" si="9"/>
        <v>1159743.2929417607</v>
      </c>
      <c r="O78" s="96"/>
    </row>
    <row r="79" spans="1:15" x14ac:dyDescent="0.2">
      <c r="A79" s="86" t="s">
        <v>339</v>
      </c>
      <c r="B79" s="87" t="s">
        <v>340</v>
      </c>
      <c r="C79" s="97">
        <v>108992.45925497156</v>
      </c>
      <c r="D79" s="97">
        <v>123940.03288763308</v>
      </c>
      <c r="E79" s="97">
        <v>136726.4783903675</v>
      </c>
      <c r="I79" s="97">
        <v>456551.0305240255</v>
      </c>
      <c r="J79" s="80">
        <f t="shared" si="5"/>
        <v>1.0349671690470999E-2</v>
      </c>
      <c r="K79" s="96">
        <f t="shared" si="6"/>
        <v>165521.70681001103</v>
      </c>
      <c r="L79" s="96">
        <f t="shared" si="7"/>
        <v>236668.62644913519</v>
      </c>
      <c r="M79" s="96">
        <f t="shared" si="8"/>
        <v>314475.67713226849</v>
      </c>
      <c r="N79" s="96">
        <f t="shared" si="9"/>
        <v>386764.47948623839</v>
      </c>
      <c r="O79" s="96"/>
    </row>
    <row r="80" spans="1:15" x14ac:dyDescent="0.2">
      <c r="A80" s="90" t="s">
        <v>230</v>
      </c>
    </row>
  </sheetData>
  <mergeCells count="8">
    <mergeCell ref="A1:E1"/>
    <mergeCell ref="B2:E2"/>
    <mergeCell ref="B3:E3"/>
    <mergeCell ref="A5:A6"/>
    <mergeCell ref="B5:B6"/>
    <mergeCell ref="C5:C6"/>
    <mergeCell ref="D5:D6"/>
    <mergeCell ref="E5:E6"/>
  </mergeCells>
  <pageMargins left="0.45" right="0.78740157499999996" top="0.984251969" bottom="0.984251969" header="0.49212598499999999" footer="0.4921259849999999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SAÚDE</vt:lpstr>
      <vt:lpstr>ANEXO I</vt:lpstr>
      <vt:lpstr>ANEXO II</vt:lpstr>
      <vt:lpstr>SAÚDE!Area_de_impressao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luiz costa de macedo</dc:creator>
  <cp:lastModifiedBy>Ieda Alves Batista Leite</cp:lastModifiedBy>
  <cp:lastPrinted>2013-11-21T19:21:38Z</cp:lastPrinted>
  <dcterms:created xsi:type="dcterms:W3CDTF">2001-10-09T19:36:22Z</dcterms:created>
  <dcterms:modified xsi:type="dcterms:W3CDTF">2013-11-21T19:22:19Z</dcterms:modified>
</cp:coreProperties>
</file>