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arqserver\FAZENDA\SAE\1_SUAPOF\COPAF_Katia\COPET_NUAPE\NUAPE\Resultado da arrecadação\Informativos\2026\04 abril\"/>
    </mc:Choice>
  </mc:AlternateContent>
  <bookViews>
    <workbookView xWindow="0" yWindow="0" windowWidth="23040" windowHeight="10632" firstSheet="11" activeTab="13"/>
  </bookViews>
  <sheets>
    <sheet name="TAB_1" sheetId="46" r:id="rId1"/>
    <sheet name="TAB_2" sheetId="47" r:id="rId2"/>
    <sheet name="ICMS" sheetId="40" r:id="rId3"/>
    <sheet name="ICMS_At_2010" sheetId="21" state="hidden" r:id="rId4"/>
    <sheet name="ICMS_At_2011" sheetId="12" state="hidden" r:id="rId5"/>
    <sheet name="ICMS_At_2012" sheetId="23" state="hidden" r:id="rId6"/>
    <sheet name="TABELA 6.1_2010" sheetId="22" state="hidden" r:id="rId7"/>
    <sheet name="TABELA 6.2_2011" sheetId="14" state="hidden" r:id="rId8"/>
    <sheet name="TABELA 6.3_2012" sheetId="24" state="hidden" r:id="rId9"/>
    <sheet name="ICMS_At_2025" sheetId="56" r:id="rId10"/>
    <sheet name="ICMS_At_2026" sheetId="59" r:id="rId11"/>
    <sheet name="ISS" sheetId="43" r:id="rId12"/>
    <sheet name="ISS_At_2025" sheetId="57" r:id="rId13"/>
    <sheet name="ISS_At_2026" sheetId="5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2">ICMS!$A$1:$N$142</definedName>
    <definedName name="_xlnm.Print_Area" localSheetId="3">ICMS_At_2010!$A$1:$O$68</definedName>
    <definedName name="_xlnm.Print_Area" localSheetId="4">ICMS_At_2011!$A$1:$N$44</definedName>
    <definedName name="_xlnm.Print_Area" localSheetId="11">ISS!$A$1:$K$141</definedName>
    <definedName name="_xlnm.Print_Area" localSheetId="1">TAB_2!$A$1:$M$153</definedName>
    <definedName name="_xlnm.Print_Area" localSheetId="6">'TABELA 6.1_2010'!$A$1:$N$44</definedName>
    <definedName name="_xlnm.Print_Area" localSheetId="7">'TABELA 6.2_2011'!$A$1:$N$43</definedName>
    <definedName name="_xlnm.Print_Titles" localSheetId="2">ICMS!$1:$2</definedName>
    <definedName name="_xlnm.Print_Titles" localSheetId="11">ISS!$1:$2</definedName>
    <definedName name="_xlnm.Print_Titles" localSheetId="0">TAB_1!$1:$2</definedName>
    <definedName name="_xlnm.Print_Titles" localSheetId="1">TAB_2!$1:$2</definedName>
  </definedNames>
  <calcPr calcId="162913"/>
</workbook>
</file>

<file path=xl/calcChain.xml><?xml version="1.0" encoding="utf-8"?>
<calcChain xmlns="http://schemas.openxmlformats.org/spreadsheetml/2006/main">
  <c r="B150" i="47" l="1"/>
  <c r="C150" i="47"/>
  <c r="D150" i="47"/>
  <c r="E150" i="47"/>
  <c r="F150" i="47"/>
  <c r="G150" i="47"/>
  <c r="H150" i="47"/>
  <c r="I150" i="47"/>
  <c r="J150" i="47"/>
  <c r="K150" i="47"/>
  <c r="L150" i="47"/>
  <c r="M150" i="47"/>
  <c r="B146" i="46"/>
  <c r="M150" i="46"/>
  <c r="E52" i="58" l="1"/>
  <c r="K137" i="43"/>
  <c r="E4" i="59" l="1"/>
  <c r="E5" i="59"/>
  <c r="E6" i="59"/>
  <c r="E7" i="59"/>
  <c r="E8" i="59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N138" i="40"/>
  <c r="D4" i="59" l="1"/>
  <c r="D5" i="59"/>
  <c r="D6" i="59"/>
  <c r="D7" i="59"/>
  <c r="D8" i="59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6" i="59"/>
  <c r="D37" i="59"/>
  <c r="D38" i="59"/>
  <c r="D39" i="59"/>
  <c r="D40" i="59"/>
  <c r="D41" i="59"/>
  <c r="D42" i="59"/>
  <c r="D43" i="59"/>
  <c r="D44" i="59"/>
  <c r="D45" i="59"/>
  <c r="D46" i="59"/>
  <c r="N137" i="40"/>
  <c r="D52" i="58" l="1"/>
  <c r="K136" i="43"/>
  <c r="B149" i="47" l="1"/>
  <c r="C149" i="47"/>
  <c r="D149" i="47"/>
  <c r="E149" i="47"/>
  <c r="F149" i="47"/>
  <c r="G149" i="47"/>
  <c r="H149" i="47"/>
  <c r="I149" i="47"/>
  <c r="J149" i="47"/>
  <c r="K149" i="47"/>
  <c r="L149" i="47"/>
  <c r="M149" i="47"/>
  <c r="M147" i="46"/>
  <c r="M148" i="46"/>
  <c r="C149" i="46"/>
  <c r="C146" i="46" s="1"/>
  <c r="D149" i="46"/>
  <c r="D146" i="46" s="1"/>
  <c r="E149" i="46"/>
  <c r="E146" i="46" s="1"/>
  <c r="F149" i="46"/>
  <c r="F146" i="46" s="1"/>
  <c r="G149" i="46"/>
  <c r="G146" i="46" s="1"/>
  <c r="H149" i="46"/>
  <c r="H146" i="46" s="1"/>
  <c r="I149" i="46"/>
  <c r="I146" i="46" s="1"/>
  <c r="J149" i="46"/>
  <c r="J146" i="46" s="1"/>
  <c r="K149" i="46"/>
  <c r="K146" i="46" s="1"/>
  <c r="L149" i="46"/>
  <c r="L146" i="46" s="1"/>
  <c r="B149" i="46"/>
  <c r="M149" i="46" l="1"/>
  <c r="M146" i="46"/>
  <c r="N136" i="40"/>
  <c r="C52" i="58" l="1"/>
  <c r="K138" i="43"/>
  <c r="B148" i="47"/>
  <c r="C148" i="47"/>
  <c r="D148" i="47"/>
  <c r="E148" i="47"/>
  <c r="F148" i="47"/>
  <c r="G148" i="47"/>
  <c r="H148" i="47"/>
  <c r="I148" i="47"/>
  <c r="J148" i="47"/>
  <c r="K148" i="47"/>
  <c r="L148" i="47"/>
  <c r="M148" i="47"/>
  <c r="N135" i="40" l="1"/>
  <c r="K135" i="43" l="1"/>
  <c r="C46" i="59" l="1"/>
  <c r="F46" i="59"/>
  <c r="G46" i="59"/>
  <c r="H46" i="59"/>
  <c r="I46" i="59"/>
  <c r="J46" i="59"/>
  <c r="K46" i="59"/>
  <c r="L46" i="59"/>
  <c r="M46" i="59"/>
  <c r="B46" i="59"/>
  <c r="C4" i="59"/>
  <c r="F4" i="59"/>
  <c r="G4" i="59"/>
  <c r="H4" i="59"/>
  <c r="I4" i="59"/>
  <c r="J4" i="59"/>
  <c r="K4" i="59"/>
  <c r="L4" i="59"/>
  <c r="M4" i="59"/>
  <c r="C5" i="59"/>
  <c r="F5" i="59"/>
  <c r="G5" i="59"/>
  <c r="H5" i="59"/>
  <c r="I5" i="59"/>
  <c r="J5" i="59"/>
  <c r="K5" i="59"/>
  <c r="L5" i="59"/>
  <c r="M5" i="59"/>
  <c r="C6" i="59"/>
  <c r="F6" i="59"/>
  <c r="G6" i="59"/>
  <c r="H6" i="59"/>
  <c r="I6" i="59"/>
  <c r="J6" i="59"/>
  <c r="K6" i="59"/>
  <c r="L6" i="59"/>
  <c r="M6" i="59"/>
  <c r="C7" i="59"/>
  <c r="F7" i="59"/>
  <c r="G7" i="59"/>
  <c r="H7" i="59"/>
  <c r="I7" i="59"/>
  <c r="J7" i="59"/>
  <c r="K7" i="59"/>
  <c r="L7" i="59"/>
  <c r="M7" i="59"/>
  <c r="C8" i="59"/>
  <c r="F8" i="59"/>
  <c r="G8" i="59"/>
  <c r="H8" i="59"/>
  <c r="I8" i="59"/>
  <c r="J8" i="59"/>
  <c r="K8" i="59"/>
  <c r="L8" i="59"/>
  <c r="M8" i="59"/>
  <c r="C9" i="59"/>
  <c r="F9" i="59"/>
  <c r="G9" i="59"/>
  <c r="H9" i="59"/>
  <c r="I9" i="59"/>
  <c r="J9" i="59"/>
  <c r="K9" i="59"/>
  <c r="L9" i="59"/>
  <c r="M9" i="59"/>
  <c r="C10" i="59"/>
  <c r="F10" i="59"/>
  <c r="G10" i="59"/>
  <c r="H10" i="59"/>
  <c r="I10" i="59"/>
  <c r="J10" i="59"/>
  <c r="K10" i="59"/>
  <c r="L10" i="59"/>
  <c r="M10" i="59"/>
  <c r="C11" i="59"/>
  <c r="F11" i="59"/>
  <c r="G11" i="59"/>
  <c r="H11" i="59"/>
  <c r="I11" i="59"/>
  <c r="J11" i="59"/>
  <c r="K11" i="59"/>
  <c r="L11" i="59"/>
  <c r="M11" i="59"/>
  <c r="C12" i="59"/>
  <c r="F12" i="59"/>
  <c r="G12" i="59"/>
  <c r="H12" i="59"/>
  <c r="I12" i="59"/>
  <c r="J12" i="59"/>
  <c r="K12" i="59"/>
  <c r="L12" i="59"/>
  <c r="M12" i="59"/>
  <c r="C13" i="59"/>
  <c r="F13" i="59"/>
  <c r="G13" i="59"/>
  <c r="H13" i="59"/>
  <c r="I13" i="59"/>
  <c r="J13" i="59"/>
  <c r="K13" i="59"/>
  <c r="L13" i="59"/>
  <c r="M13" i="59"/>
  <c r="C14" i="59"/>
  <c r="F14" i="59"/>
  <c r="G14" i="59"/>
  <c r="H14" i="59"/>
  <c r="I14" i="59"/>
  <c r="J14" i="59"/>
  <c r="K14" i="59"/>
  <c r="L14" i="59"/>
  <c r="M14" i="59"/>
  <c r="C15" i="59"/>
  <c r="F15" i="59"/>
  <c r="G15" i="59"/>
  <c r="H15" i="59"/>
  <c r="I15" i="59"/>
  <c r="J15" i="59"/>
  <c r="K15" i="59"/>
  <c r="L15" i="59"/>
  <c r="M15" i="59"/>
  <c r="C16" i="59"/>
  <c r="F16" i="59"/>
  <c r="G16" i="59"/>
  <c r="H16" i="59"/>
  <c r="I16" i="59"/>
  <c r="J16" i="59"/>
  <c r="K16" i="59"/>
  <c r="L16" i="59"/>
  <c r="M16" i="59"/>
  <c r="C17" i="59"/>
  <c r="F17" i="59"/>
  <c r="G17" i="59"/>
  <c r="H17" i="59"/>
  <c r="I17" i="59"/>
  <c r="J17" i="59"/>
  <c r="K17" i="59"/>
  <c r="L17" i="59"/>
  <c r="M17" i="59"/>
  <c r="C18" i="59"/>
  <c r="F18" i="59"/>
  <c r="G18" i="59"/>
  <c r="H18" i="59"/>
  <c r="I18" i="59"/>
  <c r="J18" i="59"/>
  <c r="K18" i="59"/>
  <c r="L18" i="59"/>
  <c r="M18" i="59"/>
  <c r="C19" i="59"/>
  <c r="F19" i="59"/>
  <c r="G19" i="59"/>
  <c r="H19" i="59"/>
  <c r="I19" i="59"/>
  <c r="J19" i="59"/>
  <c r="K19" i="59"/>
  <c r="L19" i="59"/>
  <c r="M19" i="59"/>
  <c r="C20" i="59"/>
  <c r="F20" i="59"/>
  <c r="G20" i="59"/>
  <c r="H20" i="59"/>
  <c r="I20" i="59"/>
  <c r="J20" i="59"/>
  <c r="K20" i="59"/>
  <c r="L20" i="59"/>
  <c r="M20" i="59"/>
  <c r="C21" i="59"/>
  <c r="F21" i="59"/>
  <c r="G21" i="59"/>
  <c r="H21" i="59"/>
  <c r="I21" i="59"/>
  <c r="J21" i="59"/>
  <c r="K21" i="59"/>
  <c r="L21" i="59"/>
  <c r="M21" i="59"/>
  <c r="C22" i="59"/>
  <c r="F22" i="59"/>
  <c r="G22" i="59"/>
  <c r="H22" i="59"/>
  <c r="I22" i="59"/>
  <c r="J22" i="59"/>
  <c r="K22" i="59"/>
  <c r="L22" i="59"/>
  <c r="M22" i="59"/>
  <c r="C23" i="59"/>
  <c r="F23" i="59"/>
  <c r="G23" i="59"/>
  <c r="H23" i="59"/>
  <c r="I23" i="59"/>
  <c r="J23" i="59"/>
  <c r="K23" i="59"/>
  <c r="L23" i="59"/>
  <c r="M23" i="59"/>
  <c r="C24" i="59"/>
  <c r="F24" i="59"/>
  <c r="G24" i="59"/>
  <c r="H24" i="59"/>
  <c r="I24" i="59"/>
  <c r="J24" i="59"/>
  <c r="K24" i="59"/>
  <c r="L24" i="59"/>
  <c r="M24" i="59"/>
  <c r="C25" i="59"/>
  <c r="F25" i="59"/>
  <c r="G25" i="59"/>
  <c r="H25" i="59"/>
  <c r="I25" i="59"/>
  <c r="J25" i="59"/>
  <c r="K25" i="59"/>
  <c r="L25" i="59"/>
  <c r="M25" i="59"/>
  <c r="C26" i="59"/>
  <c r="F26" i="59"/>
  <c r="G26" i="59"/>
  <c r="H26" i="59"/>
  <c r="I26" i="59"/>
  <c r="J26" i="59"/>
  <c r="K26" i="59"/>
  <c r="L26" i="59"/>
  <c r="M26" i="59"/>
  <c r="C27" i="59"/>
  <c r="F27" i="59"/>
  <c r="G27" i="59"/>
  <c r="H27" i="59"/>
  <c r="I27" i="59"/>
  <c r="J27" i="59"/>
  <c r="K27" i="59"/>
  <c r="L27" i="59"/>
  <c r="M27" i="59"/>
  <c r="C28" i="59"/>
  <c r="F28" i="59"/>
  <c r="G28" i="59"/>
  <c r="H28" i="59"/>
  <c r="I28" i="59"/>
  <c r="J28" i="59"/>
  <c r="K28" i="59"/>
  <c r="L28" i="59"/>
  <c r="M28" i="59"/>
  <c r="C29" i="59"/>
  <c r="F29" i="59"/>
  <c r="G29" i="59"/>
  <c r="H29" i="59"/>
  <c r="I29" i="59"/>
  <c r="J29" i="59"/>
  <c r="K29" i="59"/>
  <c r="L29" i="59"/>
  <c r="M29" i="59"/>
  <c r="C30" i="59"/>
  <c r="F30" i="59"/>
  <c r="G30" i="59"/>
  <c r="H30" i="59"/>
  <c r="I30" i="59"/>
  <c r="J30" i="59"/>
  <c r="K30" i="59"/>
  <c r="L30" i="59"/>
  <c r="M30" i="59"/>
  <c r="C31" i="59"/>
  <c r="F31" i="59"/>
  <c r="G31" i="59"/>
  <c r="H31" i="59"/>
  <c r="I31" i="59"/>
  <c r="J31" i="59"/>
  <c r="K31" i="59"/>
  <c r="L31" i="59"/>
  <c r="M31" i="59"/>
  <c r="C32" i="59"/>
  <c r="F32" i="59"/>
  <c r="G32" i="59"/>
  <c r="H32" i="59"/>
  <c r="I32" i="59"/>
  <c r="J32" i="59"/>
  <c r="K32" i="59"/>
  <c r="L32" i="59"/>
  <c r="M32" i="59"/>
  <c r="C33" i="59"/>
  <c r="F33" i="59"/>
  <c r="G33" i="59"/>
  <c r="H33" i="59"/>
  <c r="I33" i="59"/>
  <c r="J33" i="59"/>
  <c r="K33" i="59"/>
  <c r="L33" i="59"/>
  <c r="M33" i="59"/>
  <c r="C34" i="59"/>
  <c r="F34" i="59"/>
  <c r="G34" i="59"/>
  <c r="H34" i="59"/>
  <c r="I34" i="59"/>
  <c r="J34" i="59"/>
  <c r="K34" i="59"/>
  <c r="L34" i="59"/>
  <c r="M34" i="59"/>
  <c r="C35" i="59"/>
  <c r="F35" i="59"/>
  <c r="G35" i="59"/>
  <c r="H35" i="59"/>
  <c r="I35" i="59"/>
  <c r="J35" i="59"/>
  <c r="K35" i="59"/>
  <c r="L35" i="59"/>
  <c r="M35" i="59"/>
  <c r="C36" i="59"/>
  <c r="F36" i="59"/>
  <c r="G36" i="59"/>
  <c r="H36" i="59"/>
  <c r="I36" i="59"/>
  <c r="J36" i="59"/>
  <c r="K36" i="59"/>
  <c r="L36" i="59"/>
  <c r="M36" i="59"/>
  <c r="C37" i="59"/>
  <c r="F37" i="59"/>
  <c r="G37" i="59"/>
  <c r="H37" i="59"/>
  <c r="I37" i="59"/>
  <c r="J37" i="59"/>
  <c r="K37" i="59"/>
  <c r="L37" i="59"/>
  <c r="M37" i="59"/>
  <c r="C38" i="59"/>
  <c r="F38" i="59"/>
  <c r="G38" i="59"/>
  <c r="H38" i="59"/>
  <c r="I38" i="59"/>
  <c r="J38" i="59"/>
  <c r="K38" i="59"/>
  <c r="L38" i="59"/>
  <c r="M38" i="59"/>
  <c r="C39" i="59"/>
  <c r="F39" i="59"/>
  <c r="G39" i="59"/>
  <c r="H39" i="59"/>
  <c r="I39" i="59"/>
  <c r="J39" i="59"/>
  <c r="K39" i="59"/>
  <c r="L39" i="59"/>
  <c r="M39" i="59"/>
  <c r="C40" i="59"/>
  <c r="F40" i="59"/>
  <c r="G40" i="59"/>
  <c r="H40" i="59"/>
  <c r="I40" i="59"/>
  <c r="J40" i="59"/>
  <c r="K40" i="59"/>
  <c r="L40" i="59"/>
  <c r="M40" i="59"/>
  <c r="C41" i="59"/>
  <c r="F41" i="59"/>
  <c r="G41" i="59"/>
  <c r="H41" i="59"/>
  <c r="I41" i="59"/>
  <c r="J41" i="59"/>
  <c r="K41" i="59"/>
  <c r="L41" i="59"/>
  <c r="M41" i="59"/>
  <c r="C42" i="59"/>
  <c r="F42" i="59"/>
  <c r="G42" i="59"/>
  <c r="H42" i="59"/>
  <c r="I42" i="59"/>
  <c r="J42" i="59"/>
  <c r="K42" i="59"/>
  <c r="L42" i="59"/>
  <c r="M42" i="59"/>
  <c r="C43" i="59"/>
  <c r="F43" i="59"/>
  <c r="G43" i="59"/>
  <c r="H43" i="59"/>
  <c r="I43" i="59"/>
  <c r="J43" i="59"/>
  <c r="K43" i="59"/>
  <c r="L43" i="59"/>
  <c r="M43" i="59"/>
  <c r="C44" i="59"/>
  <c r="F44" i="59"/>
  <c r="G44" i="59"/>
  <c r="H44" i="59"/>
  <c r="I44" i="59"/>
  <c r="J44" i="59"/>
  <c r="K44" i="59"/>
  <c r="L44" i="59"/>
  <c r="M44" i="59"/>
  <c r="C45" i="59"/>
  <c r="F45" i="59"/>
  <c r="G45" i="59"/>
  <c r="H45" i="59"/>
  <c r="I45" i="59"/>
  <c r="J45" i="59"/>
  <c r="K45" i="59"/>
  <c r="L45" i="59"/>
  <c r="M45" i="59"/>
  <c r="B45" i="59"/>
  <c r="B44" i="59"/>
  <c r="B43" i="59"/>
  <c r="B42" i="59"/>
  <c r="B41" i="59"/>
  <c r="B40" i="59"/>
  <c r="B39" i="59"/>
  <c r="B38" i="59"/>
  <c r="B37" i="59"/>
  <c r="B36" i="59"/>
  <c r="B35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5" i="59"/>
  <c r="B14" i="59"/>
  <c r="B13" i="59"/>
  <c r="B12" i="59"/>
  <c r="B11" i="59"/>
  <c r="B10" i="59"/>
  <c r="B9" i="59"/>
  <c r="B8" i="59"/>
  <c r="B7" i="59"/>
  <c r="B6" i="59"/>
  <c r="B5" i="59"/>
  <c r="B4" i="59"/>
  <c r="N43" i="59" l="1"/>
  <c r="N8" i="59"/>
  <c r="N16" i="59"/>
  <c r="N32" i="59"/>
  <c r="N24" i="59"/>
  <c r="N40" i="59"/>
  <c r="N9" i="59"/>
  <c r="N25" i="59"/>
  <c r="N41" i="59"/>
  <c r="N10" i="59"/>
  <c r="N18" i="59"/>
  <c r="N26" i="59"/>
  <c r="N34" i="59"/>
  <c r="N42" i="59"/>
  <c r="N17" i="59"/>
  <c r="N33" i="59"/>
  <c r="N11" i="59"/>
  <c r="N19" i="59"/>
  <c r="N27" i="59"/>
  <c r="N35" i="59"/>
  <c r="N4" i="59"/>
  <c r="N28" i="59"/>
  <c r="N44" i="59"/>
  <c r="N13" i="59"/>
  <c r="N37" i="59"/>
  <c r="N14" i="59"/>
  <c r="N22" i="59"/>
  <c r="N30" i="59"/>
  <c r="N38" i="59"/>
  <c r="N12" i="59"/>
  <c r="N20" i="59"/>
  <c r="N36" i="59"/>
  <c r="N5" i="59"/>
  <c r="N21" i="59"/>
  <c r="N29" i="59"/>
  <c r="N45" i="59"/>
  <c r="N6" i="59"/>
  <c r="N7" i="59"/>
  <c r="N15" i="59"/>
  <c r="N23" i="59"/>
  <c r="N31" i="59"/>
  <c r="N39" i="59"/>
  <c r="C147" i="47"/>
  <c r="C146" i="47" s="1"/>
  <c r="D147" i="47"/>
  <c r="D146" i="47" s="1"/>
  <c r="E147" i="47"/>
  <c r="E146" i="47" s="1"/>
  <c r="F147" i="47"/>
  <c r="F146" i="47" s="1"/>
  <c r="G147" i="47"/>
  <c r="G146" i="47" s="1"/>
  <c r="H147" i="47"/>
  <c r="H146" i="47" s="1"/>
  <c r="I147" i="47"/>
  <c r="I146" i="47" s="1"/>
  <c r="J147" i="47"/>
  <c r="J146" i="47" s="1"/>
  <c r="K147" i="47"/>
  <c r="K146" i="47" s="1"/>
  <c r="L147" i="47"/>
  <c r="L146" i="47" s="1"/>
  <c r="M147" i="47"/>
  <c r="M146" i="47" s="1"/>
  <c r="B147" i="47"/>
  <c r="B146" i="47" s="1"/>
  <c r="N46" i="59" l="1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B52" i="58" l="1"/>
  <c r="N52" i="58" s="1"/>
  <c r="N4" i="58"/>
  <c r="K134" i="43"/>
  <c r="B145" i="47"/>
  <c r="C145" i="47"/>
  <c r="D145" i="47"/>
  <c r="E145" i="47"/>
  <c r="F145" i="47"/>
  <c r="G145" i="47"/>
  <c r="H145" i="47"/>
  <c r="I145" i="47"/>
  <c r="J145" i="47"/>
  <c r="K145" i="47"/>
  <c r="L145" i="47"/>
  <c r="M145" i="47"/>
  <c r="B145" i="46"/>
  <c r="C145" i="46"/>
  <c r="D145" i="46"/>
  <c r="E145" i="46"/>
  <c r="F145" i="46"/>
  <c r="G145" i="46"/>
  <c r="H145" i="46"/>
  <c r="I145" i="46"/>
  <c r="J145" i="46"/>
  <c r="K145" i="46"/>
  <c r="L145" i="46"/>
  <c r="M145" i="46"/>
  <c r="N134" i="40" l="1"/>
  <c r="N133" i="40" l="1"/>
  <c r="K133" i="43" l="1"/>
  <c r="B144" i="47" l="1"/>
  <c r="C144" i="47"/>
  <c r="D144" i="47"/>
  <c r="E144" i="47"/>
  <c r="F144" i="47"/>
  <c r="G144" i="47"/>
  <c r="H144" i="47"/>
  <c r="I144" i="47"/>
  <c r="J144" i="47"/>
  <c r="K144" i="47"/>
  <c r="L144" i="47"/>
  <c r="M144" i="47"/>
  <c r="B144" i="46"/>
  <c r="C144" i="46"/>
  <c r="D144" i="46"/>
  <c r="E144" i="46"/>
  <c r="F144" i="46"/>
  <c r="G144" i="46"/>
  <c r="H144" i="46"/>
  <c r="I144" i="46"/>
  <c r="J144" i="46"/>
  <c r="K144" i="46"/>
  <c r="L144" i="46"/>
  <c r="M144" i="46"/>
  <c r="B143" i="47" l="1"/>
  <c r="C143" i="47"/>
  <c r="D143" i="47"/>
  <c r="E143" i="47"/>
  <c r="F143" i="47"/>
  <c r="G143" i="47"/>
  <c r="H143" i="47"/>
  <c r="I143" i="47"/>
  <c r="J143" i="47"/>
  <c r="K143" i="47"/>
  <c r="L143" i="47"/>
  <c r="M143" i="47"/>
  <c r="M143" i="46"/>
  <c r="L143" i="46"/>
  <c r="K143" i="46"/>
  <c r="J143" i="46"/>
  <c r="I143" i="46"/>
  <c r="H143" i="46"/>
  <c r="G143" i="46"/>
  <c r="F143" i="46"/>
  <c r="E143" i="46"/>
  <c r="D143" i="46"/>
  <c r="C143" i="46"/>
  <c r="B143" i="46"/>
  <c r="K132" i="43" l="1"/>
  <c r="N132" i="40" l="1"/>
  <c r="K131" i="43" l="1"/>
  <c r="N131" i="40"/>
  <c r="B142" i="47"/>
  <c r="C142" i="47"/>
  <c r="D142" i="47"/>
  <c r="E142" i="47"/>
  <c r="F142" i="47"/>
  <c r="G142" i="47"/>
  <c r="H142" i="47"/>
  <c r="I142" i="47"/>
  <c r="J142" i="47"/>
  <c r="K142" i="47"/>
  <c r="L142" i="47"/>
  <c r="M142" i="47"/>
  <c r="B142" i="46"/>
  <c r="C142" i="46"/>
  <c r="D142" i="46"/>
  <c r="E142" i="46"/>
  <c r="F142" i="46"/>
  <c r="G142" i="46"/>
  <c r="H142" i="46"/>
  <c r="I142" i="46"/>
  <c r="J142" i="46"/>
  <c r="K142" i="46"/>
  <c r="L142" i="46"/>
  <c r="M142" i="46"/>
  <c r="K130" i="43" l="1"/>
  <c r="B141" i="47"/>
  <c r="C141" i="47"/>
  <c r="D141" i="47"/>
  <c r="E141" i="47"/>
  <c r="F141" i="47"/>
  <c r="G141" i="47"/>
  <c r="H141" i="47"/>
  <c r="I141" i="47"/>
  <c r="J141" i="47"/>
  <c r="K141" i="47"/>
  <c r="L141" i="47"/>
  <c r="M141" i="47"/>
  <c r="N130" i="40" l="1"/>
  <c r="M140" i="46" l="1"/>
  <c r="M133" i="46" s="1"/>
  <c r="L140" i="46"/>
  <c r="L133" i="46" s="1"/>
  <c r="K140" i="46"/>
  <c r="K133" i="46" s="1"/>
  <c r="J140" i="46"/>
  <c r="J133" i="46" s="1"/>
  <c r="I140" i="46"/>
  <c r="I133" i="46" s="1"/>
  <c r="H140" i="46"/>
  <c r="H133" i="46" s="1"/>
  <c r="G140" i="46"/>
  <c r="G133" i="46" s="1"/>
  <c r="F140" i="46"/>
  <c r="F133" i="46" s="1"/>
  <c r="E140" i="46"/>
  <c r="E133" i="46" s="1"/>
  <c r="D140" i="46"/>
  <c r="D133" i="46" s="1"/>
  <c r="C140" i="46"/>
  <c r="C133" i="46" s="1"/>
  <c r="B140" i="46"/>
  <c r="B133" i="46" s="1"/>
  <c r="B135" i="47"/>
  <c r="C135" i="47"/>
  <c r="D135" i="47"/>
  <c r="E135" i="47"/>
  <c r="F135" i="47"/>
  <c r="G135" i="47"/>
  <c r="H135" i="47"/>
  <c r="I135" i="47"/>
  <c r="J135" i="47"/>
  <c r="K135" i="47"/>
  <c r="L135" i="47"/>
  <c r="M135" i="47"/>
  <c r="B136" i="47"/>
  <c r="C136" i="47"/>
  <c r="D136" i="47"/>
  <c r="E136" i="47"/>
  <c r="F136" i="47"/>
  <c r="G136" i="47"/>
  <c r="H136" i="47"/>
  <c r="I136" i="47"/>
  <c r="J136" i="47"/>
  <c r="K136" i="47"/>
  <c r="L136" i="47"/>
  <c r="M136" i="47"/>
  <c r="B137" i="47"/>
  <c r="C137" i="47"/>
  <c r="D137" i="47"/>
  <c r="E137" i="47"/>
  <c r="F137" i="47"/>
  <c r="G137" i="47"/>
  <c r="H137" i="47"/>
  <c r="I137" i="47"/>
  <c r="J137" i="47"/>
  <c r="K137" i="47"/>
  <c r="L137" i="47"/>
  <c r="M137" i="47"/>
  <c r="B138" i="47"/>
  <c r="C138" i="47"/>
  <c r="D138" i="47"/>
  <c r="E138" i="47"/>
  <c r="F138" i="47"/>
  <c r="G138" i="47"/>
  <c r="H138" i="47"/>
  <c r="I138" i="47"/>
  <c r="J138" i="47"/>
  <c r="K138" i="47"/>
  <c r="L138" i="47"/>
  <c r="M138" i="47"/>
  <c r="B139" i="47"/>
  <c r="C139" i="47"/>
  <c r="D139" i="47"/>
  <c r="E139" i="47"/>
  <c r="F139" i="47"/>
  <c r="G139" i="47"/>
  <c r="H139" i="47"/>
  <c r="I139" i="47"/>
  <c r="J139" i="47"/>
  <c r="K139" i="47"/>
  <c r="L139" i="47"/>
  <c r="M139" i="47"/>
  <c r="B140" i="47"/>
  <c r="C140" i="47"/>
  <c r="D140" i="47"/>
  <c r="E140" i="47"/>
  <c r="F140" i="47"/>
  <c r="G140" i="47"/>
  <c r="H140" i="47"/>
  <c r="I140" i="47"/>
  <c r="J140" i="47"/>
  <c r="K140" i="47"/>
  <c r="L140" i="47"/>
  <c r="M140" i="47"/>
  <c r="C134" i="47"/>
  <c r="D134" i="47"/>
  <c r="E134" i="47"/>
  <c r="F134" i="47"/>
  <c r="G134" i="47"/>
  <c r="H134" i="47"/>
  <c r="I134" i="47"/>
  <c r="J134" i="47"/>
  <c r="K134" i="47"/>
  <c r="L134" i="47"/>
  <c r="M134" i="47"/>
  <c r="B134" i="47"/>
  <c r="B122" i="47"/>
  <c r="C122" i="47"/>
  <c r="D122" i="47"/>
  <c r="E122" i="47"/>
  <c r="F122" i="47"/>
  <c r="G122" i="47"/>
  <c r="H122" i="47"/>
  <c r="I122" i="47"/>
  <c r="J122" i="47"/>
  <c r="K122" i="47"/>
  <c r="L122" i="47"/>
  <c r="M122" i="47"/>
  <c r="B123" i="47"/>
  <c r="C123" i="47"/>
  <c r="D123" i="47"/>
  <c r="E123" i="47"/>
  <c r="F123" i="47"/>
  <c r="G123" i="47"/>
  <c r="H123" i="47"/>
  <c r="I123" i="47"/>
  <c r="J123" i="47"/>
  <c r="K123" i="47"/>
  <c r="L123" i="47"/>
  <c r="M123" i="47"/>
  <c r="B124" i="47"/>
  <c r="C124" i="47"/>
  <c r="D124" i="47"/>
  <c r="E124" i="47"/>
  <c r="F124" i="47"/>
  <c r="G124" i="47"/>
  <c r="H124" i="47"/>
  <c r="I124" i="47"/>
  <c r="J124" i="47"/>
  <c r="K124" i="47"/>
  <c r="L124" i="47"/>
  <c r="M124" i="47"/>
  <c r="B125" i="47"/>
  <c r="C125" i="47"/>
  <c r="D125" i="47"/>
  <c r="E125" i="47"/>
  <c r="F125" i="47"/>
  <c r="G125" i="47"/>
  <c r="H125" i="47"/>
  <c r="I125" i="47"/>
  <c r="J125" i="47"/>
  <c r="K125" i="47"/>
  <c r="L125" i="47"/>
  <c r="M125" i="47"/>
  <c r="B126" i="47"/>
  <c r="C126" i="47"/>
  <c r="D126" i="47"/>
  <c r="E126" i="47"/>
  <c r="F126" i="47"/>
  <c r="G126" i="47"/>
  <c r="H126" i="47"/>
  <c r="I126" i="47"/>
  <c r="J126" i="47"/>
  <c r="K126" i="47"/>
  <c r="L126" i="47"/>
  <c r="M126" i="47"/>
  <c r="B127" i="47"/>
  <c r="C127" i="47"/>
  <c r="D127" i="47"/>
  <c r="E127" i="47"/>
  <c r="F127" i="47"/>
  <c r="G127" i="47"/>
  <c r="H127" i="47"/>
  <c r="I127" i="47"/>
  <c r="J127" i="47"/>
  <c r="K127" i="47"/>
  <c r="L127" i="47"/>
  <c r="M127" i="47"/>
  <c r="B128" i="47"/>
  <c r="C128" i="47"/>
  <c r="D128" i="47"/>
  <c r="E128" i="47"/>
  <c r="F128" i="47"/>
  <c r="G128" i="47"/>
  <c r="H128" i="47"/>
  <c r="I128" i="47"/>
  <c r="J128" i="47"/>
  <c r="K128" i="47"/>
  <c r="L128" i="47"/>
  <c r="M128" i="47"/>
  <c r="B129" i="47"/>
  <c r="C129" i="47"/>
  <c r="D129" i="47"/>
  <c r="E129" i="47"/>
  <c r="F129" i="47"/>
  <c r="G129" i="47"/>
  <c r="H129" i="47"/>
  <c r="I129" i="47"/>
  <c r="J129" i="47"/>
  <c r="K129" i="47"/>
  <c r="L129" i="47"/>
  <c r="M129" i="47"/>
  <c r="B130" i="47"/>
  <c r="C130" i="47"/>
  <c r="D130" i="47"/>
  <c r="E130" i="47"/>
  <c r="F130" i="47"/>
  <c r="G130" i="47"/>
  <c r="H130" i="47"/>
  <c r="I130" i="47"/>
  <c r="J130" i="47"/>
  <c r="K130" i="47"/>
  <c r="L130" i="47"/>
  <c r="M130" i="47"/>
  <c r="B131" i="47"/>
  <c r="C131" i="47"/>
  <c r="D131" i="47"/>
  <c r="E131" i="47"/>
  <c r="F131" i="47"/>
  <c r="G131" i="47"/>
  <c r="H131" i="47"/>
  <c r="I131" i="47"/>
  <c r="J131" i="47"/>
  <c r="K131" i="47"/>
  <c r="L131" i="47"/>
  <c r="M131" i="47"/>
  <c r="B132" i="47"/>
  <c r="C132" i="47"/>
  <c r="D132" i="47"/>
  <c r="E132" i="47"/>
  <c r="F132" i="47"/>
  <c r="G132" i="47"/>
  <c r="H132" i="47"/>
  <c r="I132" i="47"/>
  <c r="J132" i="47"/>
  <c r="K132" i="47"/>
  <c r="L132" i="47"/>
  <c r="M132" i="47"/>
  <c r="C121" i="47"/>
  <c r="D121" i="47"/>
  <c r="E121" i="47"/>
  <c r="F121" i="47"/>
  <c r="G121" i="47"/>
  <c r="H121" i="47"/>
  <c r="I121" i="47"/>
  <c r="J121" i="47"/>
  <c r="K121" i="47"/>
  <c r="L121" i="47"/>
  <c r="M121" i="47"/>
  <c r="B121" i="47"/>
  <c r="B109" i="47"/>
  <c r="C109" i="47"/>
  <c r="D109" i="47"/>
  <c r="E109" i="47"/>
  <c r="F109" i="47"/>
  <c r="G109" i="47"/>
  <c r="H109" i="47"/>
  <c r="I109" i="47"/>
  <c r="J109" i="47"/>
  <c r="K109" i="47"/>
  <c r="L109" i="47"/>
  <c r="M109" i="47"/>
  <c r="B110" i="47"/>
  <c r="C110" i="47"/>
  <c r="D110" i="47"/>
  <c r="E110" i="47"/>
  <c r="F110" i="47"/>
  <c r="G110" i="47"/>
  <c r="H110" i="47"/>
  <c r="I110" i="47"/>
  <c r="J110" i="47"/>
  <c r="K110" i="47"/>
  <c r="L110" i="47"/>
  <c r="M110" i="47"/>
  <c r="B111" i="47"/>
  <c r="C111" i="47"/>
  <c r="D111" i="47"/>
  <c r="E111" i="47"/>
  <c r="F111" i="47"/>
  <c r="G111" i="47"/>
  <c r="H111" i="47"/>
  <c r="I111" i="47"/>
  <c r="J111" i="47"/>
  <c r="K111" i="47"/>
  <c r="L111" i="47"/>
  <c r="M111" i="47"/>
  <c r="B112" i="47"/>
  <c r="C112" i="47"/>
  <c r="D112" i="47"/>
  <c r="E112" i="47"/>
  <c r="F112" i="47"/>
  <c r="G112" i="47"/>
  <c r="H112" i="47"/>
  <c r="I112" i="47"/>
  <c r="J112" i="47"/>
  <c r="K112" i="47"/>
  <c r="L112" i="47"/>
  <c r="M112" i="47"/>
  <c r="B113" i="47"/>
  <c r="C113" i="47"/>
  <c r="D113" i="47"/>
  <c r="E113" i="47"/>
  <c r="F113" i="47"/>
  <c r="G113" i="47"/>
  <c r="H113" i="47"/>
  <c r="I113" i="47"/>
  <c r="J113" i="47"/>
  <c r="K113" i="47"/>
  <c r="L113" i="47"/>
  <c r="M113" i="47"/>
  <c r="B114" i="47"/>
  <c r="C114" i="47"/>
  <c r="D114" i="47"/>
  <c r="E114" i="47"/>
  <c r="F114" i="47"/>
  <c r="G114" i="47"/>
  <c r="H114" i="47"/>
  <c r="I114" i="47"/>
  <c r="J114" i="47"/>
  <c r="K114" i="47"/>
  <c r="L114" i="47"/>
  <c r="M114" i="47"/>
  <c r="B115" i="47"/>
  <c r="C115" i="47"/>
  <c r="D115" i="47"/>
  <c r="E115" i="47"/>
  <c r="F115" i="47"/>
  <c r="G115" i="47"/>
  <c r="H115" i="47"/>
  <c r="I115" i="47"/>
  <c r="J115" i="47"/>
  <c r="K115" i="47"/>
  <c r="L115" i="47"/>
  <c r="M115" i="47"/>
  <c r="B116" i="47"/>
  <c r="C116" i="47"/>
  <c r="D116" i="47"/>
  <c r="E116" i="47"/>
  <c r="F116" i="47"/>
  <c r="G116" i="47"/>
  <c r="H116" i="47"/>
  <c r="I116" i="47"/>
  <c r="J116" i="47"/>
  <c r="K116" i="47"/>
  <c r="L116" i="47"/>
  <c r="M116" i="47"/>
  <c r="B117" i="47"/>
  <c r="C117" i="47"/>
  <c r="D117" i="47"/>
  <c r="E117" i="47"/>
  <c r="F117" i="47"/>
  <c r="G117" i="47"/>
  <c r="H117" i="47"/>
  <c r="I117" i="47"/>
  <c r="J117" i="47"/>
  <c r="K117" i="47"/>
  <c r="L117" i="47"/>
  <c r="M117" i="47"/>
  <c r="B118" i="47"/>
  <c r="C118" i="47"/>
  <c r="D118" i="47"/>
  <c r="E118" i="47"/>
  <c r="F118" i="47"/>
  <c r="G118" i="47"/>
  <c r="H118" i="47"/>
  <c r="I118" i="47"/>
  <c r="J118" i="47"/>
  <c r="K118" i="47"/>
  <c r="L118" i="47"/>
  <c r="M118" i="47"/>
  <c r="B119" i="47"/>
  <c r="C119" i="47"/>
  <c r="D119" i="47"/>
  <c r="E119" i="47"/>
  <c r="F119" i="47"/>
  <c r="G119" i="47"/>
  <c r="H119" i="47"/>
  <c r="I119" i="47"/>
  <c r="J119" i="47"/>
  <c r="K119" i="47"/>
  <c r="L119" i="47"/>
  <c r="M119" i="47"/>
  <c r="C108" i="47"/>
  <c r="D108" i="47"/>
  <c r="E108" i="47"/>
  <c r="F108" i="47"/>
  <c r="G108" i="47"/>
  <c r="H108" i="47"/>
  <c r="I108" i="47"/>
  <c r="J108" i="47"/>
  <c r="K108" i="47"/>
  <c r="L108" i="47"/>
  <c r="M108" i="47"/>
  <c r="B108" i="47"/>
  <c r="B96" i="47"/>
  <c r="C96" i="47"/>
  <c r="D96" i="47"/>
  <c r="E96" i="47"/>
  <c r="F96" i="47"/>
  <c r="G96" i="47"/>
  <c r="H96" i="47"/>
  <c r="I96" i="47"/>
  <c r="J96" i="47"/>
  <c r="K96" i="47"/>
  <c r="L96" i="47"/>
  <c r="M96" i="47"/>
  <c r="B97" i="47"/>
  <c r="C97" i="47"/>
  <c r="D97" i="47"/>
  <c r="E97" i="47"/>
  <c r="F97" i="47"/>
  <c r="G97" i="47"/>
  <c r="H97" i="47"/>
  <c r="I97" i="47"/>
  <c r="J97" i="47"/>
  <c r="K97" i="47"/>
  <c r="L97" i="47"/>
  <c r="M97" i="47"/>
  <c r="B98" i="47"/>
  <c r="C98" i="47"/>
  <c r="D98" i="47"/>
  <c r="E98" i="47"/>
  <c r="F98" i="47"/>
  <c r="G98" i="47"/>
  <c r="H98" i="47"/>
  <c r="I98" i="47"/>
  <c r="J98" i="47"/>
  <c r="K98" i="47"/>
  <c r="L98" i="47"/>
  <c r="M98" i="47"/>
  <c r="B99" i="47"/>
  <c r="C99" i="47"/>
  <c r="D99" i="47"/>
  <c r="E99" i="47"/>
  <c r="F99" i="47"/>
  <c r="G99" i="47"/>
  <c r="H99" i="47"/>
  <c r="I99" i="47"/>
  <c r="J99" i="47"/>
  <c r="K99" i="47"/>
  <c r="L99" i="47"/>
  <c r="M99" i="47"/>
  <c r="B100" i="47"/>
  <c r="C100" i="47"/>
  <c r="D100" i="47"/>
  <c r="E100" i="47"/>
  <c r="F100" i="47"/>
  <c r="G100" i="47"/>
  <c r="H100" i="47"/>
  <c r="I100" i="47"/>
  <c r="J100" i="47"/>
  <c r="K100" i="47"/>
  <c r="L100" i="47"/>
  <c r="M100" i="47"/>
  <c r="B101" i="47"/>
  <c r="C101" i="47"/>
  <c r="D101" i="47"/>
  <c r="E101" i="47"/>
  <c r="F101" i="47"/>
  <c r="G101" i="47"/>
  <c r="H101" i="47"/>
  <c r="I101" i="47"/>
  <c r="J101" i="47"/>
  <c r="K101" i="47"/>
  <c r="L101" i="47"/>
  <c r="M101" i="47"/>
  <c r="B102" i="47"/>
  <c r="C102" i="47"/>
  <c r="D102" i="47"/>
  <c r="E102" i="47"/>
  <c r="F102" i="47"/>
  <c r="G102" i="47"/>
  <c r="H102" i="47"/>
  <c r="I102" i="47"/>
  <c r="J102" i="47"/>
  <c r="K102" i="47"/>
  <c r="L102" i="47"/>
  <c r="M102" i="47"/>
  <c r="B103" i="47"/>
  <c r="C103" i="47"/>
  <c r="D103" i="47"/>
  <c r="E103" i="47"/>
  <c r="F103" i="47"/>
  <c r="G103" i="47"/>
  <c r="H103" i="47"/>
  <c r="I103" i="47"/>
  <c r="J103" i="47"/>
  <c r="K103" i="47"/>
  <c r="L103" i="47"/>
  <c r="M103" i="47"/>
  <c r="B104" i="47"/>
  <c r="C104" i="47"/>
  <c r="D104" i="47"/>
  <c r="E104" i="47"/>
  <c r="F104" i="47"/>
  <c r="G104" i="47"/>
  <c r="H104" i="47"/>
  <c r="I104" i="47"/>
  <c r="J104" i="47"/>
  <c r="K104" i="47"/>
  <c r="L104" i="47"/>
  <c r="M104" i="47"/>
  <c r="B105" i="47"/>
  <c r="C105" i="47"/>
  <c r="D105" i="47"/>
  <c r="E105" i="47"/>
  <c r="F105" i="47"/>
  <c r="G105" i="47"/>
  <c r="H105" i="47"/>
  <c r="I105" i="47"/>
  <c r="J105" i="47"/>
  <c r="K105" i="47"/>
  <c r="L105" i="47"/>
  <c r="M105" i="47"/>
  <c r="B106" i="47"/>
  <c r="C106" i="47"/>
  <c r="D106" i="47"/>
  <c r="E106" i="47"/>
  <c r="F106" i="47"/>
  <c r="G106" i="47"/>
  <c r="H106" i="47"/>
  <c r="I106" i="47"/>
  <c r="J106" i="47"/>
  <c r="K106" i="47"/>
  <c r="L106" i="47"/>
  <c r="M106" i="47"/>
  <c r="C95" i="47"/>
  <c r="D95" i="47"/>
  <c r="E95" i="47"/>
  <c r="F95" i="47"/>
  <c r="G95" i="47"/>
  <c r="H95" i="47"/>
  <c r="I95" i="47"/>
  <c r="J95" i="47"/>
  <c r="K95" i="47"/>
  <c r="L95" i="47"/>
  <c r="M95" i="47"/>
  <c r="B95" i="47"/>
  <c r="B83" i="47"/>
  <c r="C83" i="47"/>
  <c r="D83" i="47"/>
  <c r="E83" i="47"/>
  <c r="F83" i="47"/>
  <c r="G83" i="47"/>
  <c r="H83" i="47"/>
  <c r="I83" i="47"/>
  <c r="J83" i="47"/>
  <c r="K83" i="47"/>
  <c r="L83" i="47"/>
  <c r="M83" i="47"/>
  <c r="B84" i="47"/>
  <c r="C84" i="47"/>
  <c r="D84" i="47"/>
  <c r="E84" i="47"/>
  <c r="F84" i="47"/>
  <c r="G84" i="47"/>
  <c r="H84" i="47"/>
  <c r="I84" i="47"/>
  <c r="J84" i="47"/>
  <c r="K84" i="47"/>
  <c r="L84" i="47"/>
  <c r="M84" i="47"/>
  <c r="B85" i="47"/>
  <c r="C85" i="47"/>
  <c r="D85" i="47"/>
  <c r="E85" i="47"/>
  <c r="F85" i="47"/>
  <c r="G85" i="47"/>
  <c r="H85" i="47"/>
  <c r="I85" i="47"/>
  <c r="J85" i="47"/>
  <c r="K85" i="47"/>
  <c r="L85" i="47"/>
  <c r="M85" i="47"/>
  <c r="B86" i="47"/>
  <c r="C86" i="47"/>
  <c r="D86" i="47"/>
  <c r="E86" i="47"/>
  <c r="F86" i="47"/>
  <c r="G86" i="47"/>
  <c r="H86" i="47"/>
  <c r="I86" i="47"/>
  <c r="J86" i="47"/>
  <c r="K86" i="47"/>
  <c r="L86" i="47"/>
  <c r="M86" i="47"/>
  <c r="B87" i="47"/>
  <c r="C87" i="47"/>
  <c r="D87" i="47"/>
  <c r="E87" i="47"/>
  <c r="F87" i="47"/>
  <c r="G87" i="47"/>
  <c r="H87" i="47"/>
  <c r="I87" i="47"/>
  <c r="J87" i="47"/>
  <c r="K87" i="47"/>
  <c r="L87" i="47"/>
  <c r="M87" i="47"/>
  <c r="B88" i="47"/>
  <c r="C88" i="47"/>
  <c r="D88" i="47"/>
  <c r="E88" i="47"/>
  <c r="F88" i="47"/>
  <c r="G88" i="47"/>
  <c r="H88" i="47"/>
  <c r="I88" i="47"/>
  <c r="J88" i="47"/>
  <c r="K88" i="47"/>
  <c r="L88" i="47"/>
  <c r="M88" i="47"/>
  <c r="B89" i="47"/>
  <c r="C89" i="47"/>
  <c r="D89" i="47"/>
  <c r="E89" i="47"/>
  <c r="F89" i="47"/>
  <c r="G89" i="47"/>
  <c r="H89" i="47"/>
  <c r="I89" i="47"/>
  <c r="J89" i="47"/>
  <c r="K89" i="47"/>
  <c r="L89" i="47"/>
  <c r="M89" i="47"/>
  <c r="B90" i="47"/>
  <c r="C90" i="47"/>
  <c r="D90" i="47"/>
  <c r="E90" i="47"/>
  <c r="F90" i="47"/>
  <c r="G90" i="47"/>
  <c r="H90" i="47"/>
  <c r="I90" i="47"/>
  <c r="J90" i="47"/>
  <c r="K90" i="47"/>
  <c r="L90" i="47"/>
  <c r="M90" i="47"/>
  <c r="B91" i="47"/>
  <c r="C91" i="47"/>
  <c r="D91" i="47"/>
  <c r="E91" i="47"/>
  <c r="F91" i="47"/>
  <c r="G91" i="47"/>
  <c r="H91" i="47"/>
  <c r="I91" i="47"/>
  <c r="J91" i="47"/>
  <c r="K91" i="47"/>
  <c r="L91" i="47"/>
  <c r="M91" i="47"/>
  <c r="B92" i="47"/>
  <c r="C92" i="47"/>
  <c r="D92" i="47"/>
  <c r="E92" i="47"/>
  <c r="F92" i="47"/>
  <c r="G92" i="47"/>
  <c r="H92" i="47"/>
  <c r="I92" i="47"/>
  <c r="J92" i="47"/>
  <c r="K92" i="47"/>
  <c r="L92" i="47"/>
  <c r="M92" i="47"/>
  <c r="B93" i="47"/>
  <c r="C93" i="47"/>
  <c r="D93" i="47"/>
  <c r="E93" i="47"/>
  <c r="F93" i="47"/>
  <c r="G93" i="47"/>
  <c r="H93" i="47"/>
  <c r="I93" i="47"/>
  <c r="J93" i="47"/>
  <c r="K93" i="47"/>
  <c r="L93" i="47"/>
  <c r="M93" i="47"/>
  <c r="C82" i="47"/>
  <c r="D82" i="47"/>
  <c r="E82" i="47"/>
  <c r="F82" i="47"/>
  <c r="G82" i="47"/>
  <c r="H82" i="47"/>
  <c r="I82" i="47"/>
  <c r="J82" i="47"/>
  <c r="K82" i="47"/>
  <c r="L82" i="47"/>
  <c r="M82" i="47"/>
  <c r="B82" i="47"/>
  <c r="B70" i="47"/>
  <c r="C70" i="47"/>
  <c r="D70" i="47"/>
  <c r="E70" i="47"/>
  <c r="F70" i="47"/>
  <c r="G70" i="47"/>
  <c r="H70" i="47"/>
  <c r="I70" i="47"/>
  <c r="J70" i="47"/>
  <c r="K70" i="47"/>
  <c r="L70" i="47"/>
  <c r="M70" i="47"/>
  <c r="B71" i="47"/>
  <c r="C71" i="47"/>
  <c r="D71" i="47"/>
  <c r="E71" i="47"/>
  <c r="F71" i="47"/>
  <c r="G71" i="47"/>
  <c r="H71" i="47"/>
  <c r="I71" i="47"/>
  <c r="J71" i="47"/>
  <c r="K71" i="47"/>
  <c r="L71" i="47"/>
  <c r="M71" i="47"/>
  <c r="B72" i="47"/>
  <c r="C72" i="47"/>
  <c r="D72" i="47"/>
  <c r="E72" i="47"/>
  <c r="F72" i="47"/>
  <c r="G72" i="47"/>
  <c r="H72" i="47"/>
  <c r="I72" i="47"/>
  <c r="J72" i="47"/>
  <c r="K72" i="47"/>
  <c r="L72" i="47"/>
  <c r="M72" i="47"/>
  <c r="B73" i="47"/>
  <c r="C73" i="47"/>
  <c r="D73" i="47"/>
  <c r="E73" i="47"/>
  <c r="F73" i="47"/>
  <c r="G73" i="47"/>
  <c r="H73" i="47"/>
  <c r="I73" i="47"/>
  <c r="J73" i="47"/>
  <c r="K73" i="47"/>
  <c r="L73" i="47"/>
  <c r="M73" i="47"/>
  <c r="B74" i="47"/>
  <c r="C74" i="47"/>
  <c r="D74" i="47"/>
  <c r="E74" i="47"/>
  <c r="F74" i="47"/>
  <c r="G74" i="47"/>
  <c r="H74" i="47"/>
  <c r="I74" i="47"/>
  <c r="J74" i="47"/>
  <c r="K74" i="47"/>
  <c r="L74" i="47"/>
  <c r="M74" i="47"/>
  <c r="B75" i="47"/>
  <c r="C75" i="47"/>
  <c r="D75" i="47"/>
  <c r="E75" i="47"/>
  <c r="F75" i="47"/>
  <c r="G75" i="47"/>
  <c r="H75" i="47"/>
  <c r="I75" i="47"/>
  <c r="J75" i="47"/>
  <c r="K75" i="47"/>
  <c r="L75" i="47"/>
  <c r="M75" i="47"/>
  <c r="B76" i="47"/>
  <c r="C76" i="47"/>
  <c r="D76" i="47"/>
  <c r="E76" i="47"/>
  <c r="F76" i="47"/>
  <c r="G76" i="47"/>
  <c r="H76" i="47"/>
  <c r="I76" i="47"/>
  <c r="J76" i="47"/>
  <c r="K76" i="47"/>
  <c r="L76" i="47"/>
  <c r="M76" i="47"/>
  <c r="B77" i="47"/>
  <c r="C77" i="47"/>
  <c r="D77" i="47"/>
  <c r="E77" i="47"/>
  <c r="F77" i="47"/>
  <c r="G77" i="47"/>
  <c r="H77" i="47"/>
  <c r="I77" i="47"/>
  <c r="J77" i="47"/>
  <c r="K77" i="47"/>
  <c r="L77" i="47"/>
  <c r="M77" i="47"/>
  <c r="B78" i="47"/>
  <c r="C78" i="47"/>
  <c r="D78" i="47"/>
  <c r="E78" i="47"/>
  <c r="F78" i="47"/>
  <c r="G78" i="47"/>
  <c r="H78" i="47"/>
  <c r="I78" i="47"/>
  <c r="J78" i="47"/>
  <c r="K78" i="47"/>
  <c r="L78" i="47"/>
  <c r="M78" i="47"/>
  <c r="B79" i="47"/>
  <c r="C79" i="47"/>
  <c r="D79" i="47"/>
  <c r="E79" i="47"/>
  <c r="F79" i="47"/>
  <c r="G79" i="47"/>
  <c r="H79" i="47"/>
  <c r="I79" i="47"/>
  <c r="J79" i="47"/>
  <c r="K79" i="47"/>
  <c r="L79" i="47"/>
  <c r="M79" i="47"/>
  <c r="B80" i="47"/>
  <c r="C80" i="47"/>
  <c r="D80" i="47"/>
  <c r="E80" i="47"/>
  <c r="F80" i="47"/>
  <c r="G80" i="47"/>
  <c r="H80" i="47"/>
  <c r="I80" i="47"/>
  <c r="J80" i="47"/>
  <c r="K80" i="47"/>
  <c r="L80" i="47"/>
  <c r="M80" i="47"/>
  <c r="C69" i="47"/>
  <c r="D69" i="47"/>
  <c r="E69" i="47"/>
  <c r="F69" i="47"/>
  <c r="G69" i="47"/>
  <c r="H69" i="47"/>
  <c r="I69" i="47"/>
  <c r="J69" i="47"/>
  <c r="K69" i="47"/>
  <c r="L69" i="47"/>
  <c r="M69" i="47"/>
  <c r="B69" i="47"/>
  <c r="B57" i="47"/>
  <c r="C57" i="47"/>
  <c r="D57" i="47"/>
  <c r="E57" i="47"/>
  <c r="F57" i="47"/>
  <c r="G57" i="47"/>
  <c r="H57" i="47"/>
  <c r="I57" i="47"/>
  <c r="J57" i="47"/>
  <c r="K57" i="47"/>
  <c r="L57" i="47"/>
  <c r="M57" i="47"/>
  <c r="B58" i="47"/>
  <c r="C58" i="47"/>
  <c r="D58" i="47"/>
  <c r="E58" i="47"/>
  <c r="F58" i="47"/>
  <c r="G58" i="47"/>
  <c r="H58" i="47"/>
  <c r="I58" i="47"/>
  <c r="J58" i="47"/>
  <c r="K58" i="47"/>
  <c r="L58" i="47"/>
  <c r="M58" i="47"/>
  <c r="B59" i="47"/>
  <c r="C59" i="47"/>
  <c r="D59" i="47"/>
  <c r="E59" i="47"/>
  <c r="F59" i="47"/>
  <c r="G59" i="47"/>
  <c r="H59" i="47"/>
  <c r="I59" i="47"/>
  <c r="J59" i="47"/>
  <c r="K59" i="47"/>
  <c r="L59" i="47"/>
  <c r="M59" i="47"/>
  <c r="B60" i="47"/>
  <c r="C60" i="47"/>
  <c r="D60" i="47"/>
  <c r="E60" i="47"/>
  <c r="F60" i="47"/>
  <c r="G60" i="47"/>
  <c r="H60" i="47"/>
  <c r="I60" i="47"/>
  <c r="J60" i="47"/>
  <c r="K60" i="47"/>
  <c r="L60" i="47"/>
  <c r="M60" i="47"/>
  <c r="B61" i="47"/>
  <c r="C61" i="47"/>
  <c r="D61" i="47"/>
  <c r="E61" i="47"/>
  <c r="F61" i="47"/>
  <c r="G61" i="47"/>
  <c r="H61" i="47"/>
  <c r="I61" i="47"/>
  <c r="J61" i="47"/>
  <c r="K61" i="47"/>
  <c r="L61" i="47"/>
  <c r="M61" i="47"/>
  <c r="B62" i="47"/>
  <c r="C62" i="47"/>
  <c r="D62" i="47"/>
  <c r="E62" i="47"/>
  <c r="F62" i="47"/>
  <c r="G62" i="47"/>
  <c r="H62" i="47"/>
  <c r="I62" i="47"/>
  <c r="J62" i="47"/>
  <c r="K62" i="47"/>
  <c r="L62" i="47"/>
  <c r="M62" i="47"/>
  <c r="B63" i="47"/>
  <c r="C63" i="47"/>
  <c r="D63" i="47"/>
  <c r="E63" i="47"/>
  <c r="F63" i="47"/>
  <c r="G63" i="47"/>
  <c r="H63" i="47"/>
  <c r="I63" i="47"/>
  <c r="J63" i="47"/>
  <c r="K63" i="47"/>
  <c r="L63" i="47"/>
  <c r="M63" i="47"/>
  <c r="B64" i="47"/>
  <c r="C64" i="47"/>
  <c r="D64" i="47"/>
  <c r="E64" i="47"/>
  <c r="F64" i="47"/>
  <c r="G64" i="47"/>
  <c r="H64" i="47"/>
  <c r="I64" i="47"/>
  <c r="J64" i="47"/>
  <c r="K64" i="47"/>
  <c r="L64" i="47"/>
  <c r="M64" i="47"/>
  <c r="B65" i="47"/>
  <c r="C65" i="47"/>
  <c r="D65" i="47"/>
  <c r="E65" i="47"/>
  <c r="F65" i="47"/>
  <c r="G65" i="47"/>
  <c r="H65" i="47"/>
  <c r="I65" i="47"/>
  <c r="J65" i="47"/>
  <c r="K65" i="47"/>
  <c r="L65" i="47"/>
  <c r="M65" i="47"/>
  <c r="B66" i="47"/>
  <c r="C66" i="47"/>
  <c r="D66" i="47"/>
  <c r="E66" i="47"/>
  <c r="F66" i="47"/>
  <c r="G66" i="47"/>
  <c r="H66" i="47"/>
  <c r="I66" i="47"/>
  <c r="J66" i="47"/>
  <c r="K66" i="47"/>
  <c r="L66" i="47"/>
  <c r="M66" i="47"/>
  <c r="B67" i="47"/>
  <c r="C67" i="47"/>
  <c r="D67" i="47"/>
  <c r="E67" i="47"/>
  <c r="F67" i="47"/>
  <c r="G67" i="47"/>
  <c r="H67" i="47"/>
  <c r="I67" i="47"/>
  <c r="J67" i="47"/>
  <c r="K67" i="47"/>
  <c r="L67" i="47"/>
  <c r="M67" i="47"/>
  <c r="C56" i="47"/>
  <c r="D56" i="47"/>
  <c r="E56" i="47"/>
  <c r="F56" i="47"/>
  <c r="G56" i="47"/>
  <c r="H56" i="47"/>
  <c r="I56" i="47"/>
  <c r="J56" i="47"/>
  <c r="K56" i="47"/>
  <c r="L56" i="47"/>
  <c r="M56" i="47"/>
  <c r="B56" i="47"/>
  <c r="B44" i="47"/>
  <c r="C44" i="47"/>
  <c r="D44" i="47"/>
  <c r="E44" i="47"/>
  <c r="F44" i="47"/>
  <c r="G44" i="47"/>
  <c r="H44" i="47"/>
  <c r="I44" i="47"/>
  <c r="J44" i="47"/>
  <c r="K44" i="47"/>
  <c r="L44" i="47"/>
  <c r="M44" i="47"/>
  <c r="B45" i="47"/>
  <c r="C45" i="47"/>
  <c r="D45" i="47"/>
  <c r="E45" i="47"/>
  <c r="F45" i="47"/>
  <c r="G45" i="47"/>
  <c r="H45" i="47"/>
  <c r="I45" i="47"/>
  <c r="J45" i="47"/>
  <c r="K45" i="47"/>
  <c r="L45" i="47"/>
  <c r="M45" i="47"/>
  <c r="B46" i="47"/>
  <c r="C46" i="47"/>
  <c r="D46" i="47"/>
  <c r="E46" i="47"/>
  <c r="F46" i="47"/>
  <c r="G46" i="47"/>
  <c r="H46" i="47"/>
  <c r="I46" i="47"/>
  <c r="J46" i="47"/>
  <c r="K46" i="47"/>
  <c r="L46" i="47"/>
  <c r="M46" i="47"/>
  <c r="B47" i="47"/>
  <c r="C47" i="47"/>
  <c r="D47" i="47"/>
  <c r="E47" i="47"/>
  <c r="F47" i="47"/>
  <c r="G47" i="47"/>
  <c r="H47" i="47"/>
  <c r="I47" i="47"/>
  <c r="J47" i="47"/>
  <c r="K47" i="47"/>
  <c r="L47" i="47"/>
  <c r="M47" i="47"/>
  <c r="B48" i="47"/>
  <c r="C48" i="47"/>
  <c r="D48" i="47"/>
  <c r="E48" i="47"/>
  <c r="F48" i="47"/>
  <c r="G48" i="47"/>
  <c r="H48" i="47"/>
  <c r="I48" i="47"/>
  <c r="J48" i="47"/>
  <c r="K48" i="47"/>
  <c r="L48" i="47"/>
  <c r="M48" i="47"/>
  <c r="B49" i="47"/>
  <c r="C49" i="47"/>
  <c r="D49" i="47"/>
  <c r="E49" i="47"/>
  <c r="F49" i="47"/>
  <c r="G49" i="47"/>
  <c r="H49" i="47"/>
  <c r="I49" i="47"/>
  <c r="J49" i="47"/>
  <c r="K49" i="47"/>
  <c r="L49" i="47"/>
  <c r="M49" i="47"/>
  <c r="B50" i="47"/>
  <c r="C50" i="47"/>
  <c r="D50" i="47"/>
  <c r="E50" i="47"/>
  <c r="F50" i="47"/>
  <c r="G50" i="47"/>
  <c r="H50" i="47"/>
  <c r="I50" i="47"/>
  <c r="J50" i="47"/>
  <c r="K50" i="47"/>
  <c r="L50" i="47"/>
  <c r="M50" i="47"/>
  <c r="B51" i="47"/>
  <c r="C51" i="47"/>
  <c r="D51" i="47"/>
  <c r="E51" i="47"/>
  <c r="F51" i="47"/>
  <c r="G51" i="47"/>
  <c r="H51" i="47"/>
  <c r="I51" i="47"/>
  <c r="J51" i="47"/>
  <c r="K51" i="47"/>
  <c r="L51" i="47"/>
  <c r="M51" i="47"/>
  <c r="B52" i="47"/>
  <c r="C52" i="47"/>
  <c r="D52" i="47"/>
  <c r="E52" i="47"/>
  <c r="F52" i="47"/>
  <c r="G52" i="47"/>
  <c r="H52" i="47"/>
  <c r="I52" i="47"/>
  <c r="J52" i="47"/>
  <c r="K52" i="47"/>
  <c r="L52" i="47"/>
  <c r="M52" i="47"/>
  <c r="B53" i="47"/>
  <c r="C53" i="47"/>
  <c r="D53" i="47"/>
  <c r="E53" i="47"/>
  <c r="F53" i="47"/>
  <c r="G53" i="47"/>
  <c r="H53" i="47"/>
  <c r="I53" i="47"/>
  <c r="J53" i="47"/>
  <c r="K53" i="47"/>
  <c r="L53" i="47"/>
  <c r="M53" i="47"/>
  <c r="B54" i="47"/>
  <c r="C54" i="47"/>
  <c r="D54" i="47"/>
  <c r="E54" i="47"/>
  <c r="F54" i="47"/>
  <c r="G54" i="47"/>
  <c r="H54" i="47"/>
  <c r="I54" i="47"/>
  <c r="J54" i="47"/>
  <c r="K54" i="47"/>
  <c r="L54" i="47"/>
  <c r="M54" i="47"/>
  <c r="C43" i="47"/>
  <c r="D43" i="47"/>
  <c r="E43" i="47"/>
  <c r="F43" i="47"/>
  <c r="G43" i="47"/>
  <c r="H43" i="47"/>
  <c r="I43" i="47"/>
  <c r="J43" i="47"/>
  <c r="K43" i="47"/>
  <c r="L43" i="47"/>
  <c r="M43" i="47"/>
  <c r="B43" i="47"/>
  <c r="B31" i="47"/>
  <c r="C31" i="47"/>
  <c r="D31" i="47"/>
  <c r="E31" i="47"/>
  <c r="F31" i="47"/>
  <c r="G31" i="47"/>
  <c r="H31" i="47"/>
  <c r="I31" i="47"/>
  <c r="J31" i="47"/>
  <c r="K31" i="47"/>
  <c r="L31" i="47"/>
  <c r="M31" i="47"/>
  <c r="B32" i="47"/>
  <c r="C32" i="47"/>
  <c r="D32" i="47"/>
  <c r="E32" i="47"/>
  <c r="F32" i="47"/>
  <c r="G32" i="47"/>
  <c r="H32" i="47"/>
  <c r="I32" i="47"/>
  <c r="J32" i="47"/>
  <c r="K32" i="47"/>
  <c r="L32" i="47"/>
  <c r="M32" i="47"/>
  <c r="B33" i="47"/>
  <c r="C33" i="47"/>
  <c r="D33" i="47"/>
  <c r="E33" i="47"/>
  <c r="F33" i="47"/>
  <c r="G33" i="47"/>
  <c r="H33" i="47"/>
  <c r="I33" i="47"/>
  <c r="J33" i="47"/>
  <c r="K33" i="47"/>
  <c r="L33" i="47"/>
  <c r="M33" i="47"/>
  <c r="B34" i="47"/>
  <c r="C34" i="47"/>
  <c r="D34" i="47"/>
  <c r="E34" i="47"/>
  <c r="F34" i="47"/>
  <c r="G34" i="47"/>
  <c r="H34" i="47"/>
  <c r="I34" i="47"/>
  <c r="J34" i="47"/>
  <c r="K34" i="47"/>
  <c r="L34" i="47"/>
  <c r="M34" i="47"/>
  <c r="B35" i="47"/>
  <c r="C35" i="47"/>
  <c r="D35" i="47"/>
  <c r="E35" i="47"/>
  <c r="F35" i="47"/>
  <c r="G35" i="47"/>
  <c r="H35" i="47"/>
  <c r="I35" i="47"/>
  <c r="J35" i="47"/>
  <c r="K35" i="47"/>
  <c r="L35" i="47"/>
  <c r="M35" i="47"/>
  <c r="B36" i="47"/>
  <c r="C36" i="47"/>
  <c r="D36" i="47"/>
  <c r="E36" i="47"/>
  <c r="F36" i="47"/>
  <c r="G36" i="47"/>
  <c r="H36" i="47"/>
  <c r="I36" i="47"/>
  <c r="J36" i="47"/>
  <c r="K36" i="47"/>
  <c r="L36" i="47"/>
  <c r="M36" i="47"/>
  <c r="B37" i="47"/>
  <c r="C37" i="47"/>
  <c r="D37" i="47"/>
  <c r="E37" i="47"/>
  <c r="F37" i="47"/>
  <c r="G37" i="47"/>
  <c r="H37" i="47"/>
  <c r="I37" i="47"/>
  <c r="J37" i="47"/>
  <c r="K37" i="47"/>
  <c r="L37" i="47"/>
  <c r="M37" i="47"/>
  <c r="B38" i="47"/>
  <c r="C38" i="47"/>
  <c r="D38" i="47"/>
  <c r="E38" i="47"/>
  <c r="F38" i="47"/>
  <c r="G38" i="47"/>
  <c r="H38" i="47"/>
  <c r="I38" i="47"/>
  <c r="J38" i="47"/>
  <c r="K38" i="47"/>
  <c r="L38" i="47"/>
  <c r="M38" i="47"/>
  <c r="B39" i="47"/>
  <c r="C39" i="47"/>
  <c r="D39" i="47"/>
  <c r="E39" i="47"/>
  <c r="F39" i="47"/>
  <c r="G39" i="47"/>
  <c r="H39" i="47"/>
  <c r="I39" i="47"/>
  <c r="J39" i="47"/>
  <c r="K39" i="47"/>
  <c r="L39" i="47"/>
  <c r="M39" i="47"/>
  <c r="B40" i="47"/>
  <c r="C40" i="47"/>
  <c r="D40" i="47"/>
  <c r="E40" i="47"/>
  <c r="F40" i="47"/>
  <c r="G40" i="47"/>
  <c r="H40" i="47"/>
  <c r="I40" i="47"/>
  <c r="J40" i="47"/>
  <c r="K40" i="47"/>
  <c r="L40" i="47"/>
  <c r="M40" i="47"/>
  <c r="B41" i="47"/>
  <c r="C41" i="47"/>
  <c r="D41" i="47"/>
  <c r="E41" i="47"/>
  <c r="F41" i="47"/>
  <c r="G41" i="47"/>
  <c r="H41" i="47"/>
  <c r="I41" i="47"/>
  <c r="J41" i="47"/>
  <c r="K41" i="47"/>
  <c r="L41" i="47"/>
  <c r="M41" i="47"/>
  <c r="C30" i="47"/>
  <c r="D30" i="47"/>
  <c r="E30" i="47"/>
  <c r="F30" i="47"/>
  <c r="G30" i="47"/>
  <c r="H30" i="47"/>
  <c r="I30" i="47"/>
  <c r="J30" i="47"/>
  <c r="K30" i="47"/>
  <c r="L30" i="47"/>
  <c r="M30" i="47"/>
  <c r="B30" i="47"/>
  <c r="B18" i="47"/>
  <c r="C18" i="47"/>
  <c r="D18" i="47"/>
  <c r="E18" i="47"/>
  <c r="F18" i="47"/>
  <c r="G18" i="47"/>
  <c r="H18" i="47"/>
  <c r="I18" i="47"/>
  <c r="J18" i="47"/>
  <c r="K18" i="47"/>
  <c r="L18" i="47"/>
  <c r="M18" i="47"/>
  <c r="B19" i="47"/>
  <c r="C19" i="47"/>
  <c r="D19" i="47"/>
  <c r="E19" i="47"/>
  <c r="F19" i="47"/>
  <c r="G19" i="47"/>
  <c r="H19" i="47"/>
  <c r="I19" i="47"/>
  <c r="J19" i="47"/>
  <c r="K19" i="47"/>
  <c r="L19" i="47"/>
  <c r="M19" i="47"/>
  <c r="B20" i="47"/>
  <c r="C20" i="47"/>
  <c r="D20" i="47"/>
  <c r="E20" i="47"/>
  <c r="F20" i="47"/>
  <c r="G20" i="47"/>
  <c r="H20" i="47"/>
  <c r="I20" i="47"/>
  <c r="J20" i="47"/>
  <c r="K20" i="47"/>
  <c r="L20" i="47"/>
  <c r="M20" i="47"/>
  <c r="B21" i="47"/>
  <c r="C21" i="47"/>
  <c r="D21" i="47"/>
  <c r="E21" i="47"/>
  <c r="F21" i="47"/>
  <c r="G21" i="47"/>
  <c r="H21" i="47"/>
  <c r="I21" i="47"/>
  <c r="J21" i="47"/>
  <c r="K21" i="47"/>
  <c r="L21" i="47"/>
  <c r="M21" i="47"/>
  <c r="B22" i="47"/>
  <c r="C22" i="47"/>
  <c r="D22" i="47"/>
  <c r="E22" i="47"/>
  <c r="F22" i="47"/>
  <c r="G22" i="47"/>
  <c r="H22" i="47"/>
  <c r="I22" i="47"/>
  <c r="J22" i="47"/>
  <c r="K22" i="47"/>
  <c r="L22" i="47"/>
  <c r="M22" i="47"/>
  <c r="B23" i="47"/>
  <c r="C23" i="47"/>
  <c r="D23" i="47"/>
  <c r="E23" i="47"/>
  <c r="F23" i="47"/>
  <c r="G23" i="47"/>
  <c r="H23" i="47"/>
  <c r="I23" i="47"/>
  <c r="J23" i="47"/>
  <c r="K23" i="47"/>
  <c r="L23" i="47"/>
  <c r="M23" i="47"/>
  <c r="B24" i="47"/>
  <c r="C24" i="47"/>
  <c r="D24" i="47"/>
  <c r="E24" i="47"/>
  <c r="F24" i="47"/>
  <c r="G24" i="47"/>
  <c r="H24" i="47"/>
  <c r="I24" i="47"/>
  <c r="J24" i="47"/>
  <c r="K24" i="47"/>
  <c r="L24" i="47"/>
  <c r="M24" i="47"/>
  <c r="B25" i="47"/>
  <c r="C25" i="47"/>
  <c r="D25" i="47"/>
  <c r="E25" i="47"/>
  <c r="F25" i="47"/>
  <c r="G25" i="47"/>
  <c r="H25" i="47"/>
  <c r="I25" i="47"/>
  <c r="J25" i="47"/>
  <c r="K25" i="47"/>
  <c r="L25" i="47"/>
  <c r="M25" i="47"/>
  <c r="B26" i="47"/>
  <c r="C26" i="47"/>
  <c r="D26" i="47"/>
  <c r="E26" i="47"/>
  <c r="F26" i="47"/>
  <c r="G26" i="47"/>
  <c r="H26" i="47"/>
  <c r="I26" i="47"/>
  <c r="J26" i="47"/>
  <c r="K26" i="47"/>
  <c r="L26" i="47"/>
  <c r="M26" i="47"/>
  <c r="B27" i="47"/>
  <c r="C27" i="47"/>
  <c r="D27" i="47"/>
  <c r="E27" i="47"/>
  <c r="F27" i="47"/>
  <c r="G27" i="47"/>
  <c r="H27" i="47"/>
  <c r="I27" i="47"/>
  <c r="J27" i="47"/>
  <c r="K27" i="47"/>
  <c r="L27" i="47"/>
  <c r="M27" i="47"/>
  <c r="B28" i="47"/>
  <c r="C28" i="47"/>
  <c r="D28" i="47"/>
  <c r="E28" i="47"/>
  <c r="F28" i="47"/>
  <c r="G28" i="47"/>
  <c r="H28" i="47"/>
  <c r="I28" i="47"/>
  <c r="J28" i="47"/>
  <c r="K28" i="47"/>
  <c r="L28" i="47"/>
  <c r="M28" i="47"/>
  <c r="C17" i="47"/>
  <c r="D17" i="47"/>
  <c r="E17" i="47"/>
  <c r="F17" i="47"/>
  <c r="G17" i="47"/>
  <c r="H17" i="47"/>
  <c r="I17" i="47"/>
  <c r="J17" i="47"/>
  <c r="K17" i="47"/>
  <c r="L17" i="47"/>
  <c r="M17" i="47"/>
  <c r="B17" i="47"/>
  <c r="B5" i="47"/>
  <c r="C5" i="47"/>
  <c r="D5" i="47"/>
  <c r="E5" i="47"/>
  <c r="F5" i="47"/>
  <c r="G5" i="47"/>
  <c r="H5" i="47"/>
  <c r="I5" i="47"/>
  <c r="J5" i="47"/>
  <c r="K5" i="47"/>
  <c r="L5" i="47"/>
  <c r="M5" i="47"/>
  <c r="B6" i="47"/>
  <c r="C6" i="47"/>
  <c r="D6" i="47"/>
  <c r="E6" i="47"/>
  <c r="F6" i="47"/>
  <c r="G6" i="47"/>
  <c r="H6" i="47"/>
  <c r="I6" i="47"/>
  <c r="J6" i="47"/>
  <c r="K6" i="47"/>
  <c r="L6" i="47"/>
  <c r="M6" i="47"/>
  <c r="B7" i="47"/>
  <c r="C7" i="47"/>
  <c r="D7" i="47"/>
  <c r="E7" i="47"/>
  <c r="F7" i="47"/>
  <c r="G7" i="47"/>
  <c r="H7" i="47"/>
  <c r="I7" i="47"/>
  <c r="J7" i="47"/>
  <c r="K7" i="47"/>
  <c r="L7" i="47"/>
  <c r="M7" i="47"/>
  <c r="B8" i="47"/>
  <c r="C8" i="47"/>
  <c r="D8" i="47"/>
  <c r="E8" i="47"/>
  <c r="F8" i="47"/>
  <c r="G8" i="47"/>
  <c r="H8" i="47"/>
  <c r="I8" i="47"/>
  <c r="J8" i="47"/>
  <c r="K8" i="47"/>
  <c r="L8" i="47"/>
  <c r="M8" i="47"/>
  <c r="B9" i="47"/>
  <c r="C9" i="47"/>
  <c r="D9" i="47"/>
  <c r="E9" i="47"/>
  <c r="F9" i="47"/>
  <c r="G9" i="47"/>
  <c r="H9" i="47"/>
  <c r="I9" i="47"/>
  <c r="J9" i="47"/>
  <c r="K9" i="47"/>
  <c r="L9" i="47"/>
  <c r="M9" i="47"/>
  <c r="B10" i="47"/>
  <c r="C10" i="47"/>
  <c r="D10" i="47"/>
  <c r="E10" i="47"/>
  <c r="F10" i="47"/>
  <c r="G10" i="47"/>
  <c r="H10" i="47"/>
  <c r="I10" i="47"/>
  <c r="J10" i="47"/>
  <c r="K10" i="47"/>
  <c r="L10" i="47"/>
  <c r="M10" i="47"/>
  <c r="B11" i="47"/>
  <c r="C11" i="47"/>
  <c r="D11" i="47"/>
  <c r="E11" i="47"/>
  <c r="F11" i="47"/>
  <c r="G11" i="47"/>
  <c r="H11" i="47"/>
  <c r="I11" i="47"/>
  <c r="J11" i="47"/>
  <c r="K11" i="47"/>
  <c r="L11" i="47"/>
  <c r="M11" i="47"/>
  <c r="B12" i="47"/>
  <c r="C12" i="47"/>
  <c r="D12" i="47"/>
  <c r="E12" i="47"/>
  <c r="F12" i="47"/>
  <c r="G12" i="47"/>
  <c r="H12" i="47"/>
  <c r="I12" i="47"/>
  <c r="J12" i="47"/>
  <c r="K12" i="47"/>
  <c r="L12" i="47"/>
  <c r="M12" i="47"/>
  <c r="B13" i="47"/>
  <c r="C13" i="47"/>
  <c r="D13" i="47"/>
  <c r="E13" i="47"/>
  <c r="F13" i="47"/>
  <c r="G13" i="47"/>
  <c r="H13" i="47"/>
  <c r="I13" i="47"/>
  <c r="J13" i="47"/>
  <c r="K13" i="47"/>
  <c r="L13" i="47"/>
  <c r="M13" i="47"/>
  <c r="B14" i="47"/>
  <c r="C14" i="47"/>
  <c r="D14" i="47"/>
  <c r="E14" i="47"/>
  <c r="F14" i="47"/>
  <c r="G14" i="47"/>
  <c r="H14" i="47"/>
  <c r="I14" i="47"/>
  <c r="J14" i="47"/>
  <c r="K14" i="47"/>
  <c r="L14" i="47"/>
  <c r="M14" i="47"/>
  <c r="B15" i="47"/>
  <c r="C15" i="47"/>
  <c r="D15" i="47"/>
  <c r="E15" i="47"/>
  <c r="F15" i="47"/>
  <c r="G15" i="47"/>
  <c r="H15" i="47"/>
  <c r="I15" i="47"/>
  <c r="J15" i="47"/>
  <c r="K15" i="47"/>
  <c r="L15" i="47"/>
  <c r="M15" i="47"/>
  <c r="C4" i="47"/>
  <c r="D4" i="47"/>
  <c r="E4" i="47"/>
  <c r="F4" i="47"/>
  <c r="G4" i="47"/>
  <c r="H4" i="47"/>
  <c r="I4" i="47"/>
  <c r="J4" i="47"/>
  <c r="K4" i="47"/>
  <c r="L4" i="47"/>
  <c r="M4" i="47"/>
  <c r="B4" i="47"/>
  <c r="I133" i="47" l="1"/>
  <c r="C133" i="47"/>
  <c r="M133" i="47"/>
  <c r="G133" i="47"/>
  <c r="K133" i="47"/>
  <c r="E133" i="47"/>
  <c r="B133" i="47"/>
  <c r="H133" i="47"/>
  <c r="L133" i="47"/>
  <c r="F133" i="47"/>
  <c r="J133" i="47"/>
  <c r="D133" i="47"/>
  <c r="K129" i="43" l="1"/>
  <c r="N129" i="40" l="1"/>
  <c r="N128" i="40" l="1"/>
  <c r="K128" i="43" l="1"/>
  <c r="K126" i="43" l="1"/>
  <c r="K127" i="43"/>
  <c r="N126" i="40"/>
  <c r="N127" i="40"/>
  <c r="K125" i="43" l="1"/>
  <c r="N125" i="40" l="1"/>
  <c r="N124" i="40" l="1"/>
  <c r="N123" i="40"/>
  <c r="M120" i="47"/>
  <c r="L120" i="47"/>
  <c r="K120" i="47"/>
  <c r="J120" i="47"/>
  <c r="I120" i="47"/>
  <c r="H120" i="47"/>
  <c r="G120" i="47"/>
  <c r="F120" i="47"/>
  <c r="E120" i="47"/>
  <c r="D120" i="47"/>
  <c r="C120" i="47"/>
  <c r="B120" i="47"/>
  <c r="M107" i="47"/>
  <c r="L107" i="47"/>
  <c r="K107" i="47"/>
  <c r="J107" i="47"/>
  <c r="I107" i="47"/>
  <c r="H107" i="47"/>
  <c r="G107" i="47"/>
  <c r="F107" i="47"/>
  <c r="E107" i="47"/>
  <c r="D107" i="47"/>
  <c r="C107" i="47"/>
  <c r="B107" i="47"/>
  <c r="M94" i="47"/>
  <c r="L94" i="47"/>
  <c r="K94" i="47"/>
  <c r="J94" i="47"/>
  <c r="I94" i="47"/>
  <c r="H94" i="47"/>
  <c r="G94" i="47"/>
  <c r="F94" i="47"/>
  <c r="E94" i="47"/>
  <c r="D94" i="47"/>
  <c r="C94" i="47"/>
  <c r="B94" i="47"/>
  <c r="M81" i="47"/>
  <c r="L81" i="47"/>
  <c r="K81" i="47"/>
  <c r="J81" i="47"/>
  <c r="I81" i="47"/>
  <c r="H81" i="47"/>
  <c r="G81" i="47"/>
  <c r="F81" i="47"/>
  <c r="E81" i="47"/>
  <c r="D81" i="47"/>
  <c r="C81" i="47"/>
  <c r="B81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M55" i="47"/>
  <c r="L55" i="47"/>
  <c r="K55" i="47"/>
  <c r="J55" i="47"/>
  <c r="I55" i="47"/>
  <c r="H55" i="47"/>
  <c r="G55" i="47"/>
  <c r="F55" i="47"/>
  <c r="E55" i="47"/>
  <c r="D55" i="47"/>
  <c r="C55" i="47"/>
  <c r="B55" i="47"/>
  <c r="M42" i="47"/>
  <c r="L42" i="47"/>
  <c r="K42" i="47"/>
  <c r="J42" i="47"/>
  <c r="I42" i="47"/>
  <c r="H42" i="47"/>
  <c r="G42" i="47"/>
  <c r="F42" i="47"/>
  <c r="E42" i="47"/>
  <c r="D42" i="47"/>
  <c r="C42" i="47"/>
  <c r="B42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M3" i="47"/>
  <c r="L3" i="47"/>
  <c r="K3" i="47"/>
  <c r="J3" i="47"/>
  <c r="I3" i="47"/>
  <c r="H3" i="47"/>
  <c r="G3" i="47"/>
  <c r="F3" i="47"/>
  <c r="E3" i="47"/>
  <c r="D3" i="47"/>
  <c r="C3" i="47"/>
  <c r="B3" i="47"/>
  <c r="K124" i="43" l="1"/>
  <c r="N122" i="40" l="1"/>
  <c r="K123" i="43" l="1"/>
  <c r="K122" i="43" l="1"/>
  <c r="C120" i="46" l="1"/>
  <c r="D120" i="46"/>
  <c r="E120" i="46"/>
  <c r="F120" i="46"/>
  <c r="G120" i="46"/>
  <c r="H120" i="46"/>
  <c r="I120" i="46"/>
  <c r="J120" i="46"/>
  <c r="K120" i="46"/>
  <c r="L120" i="46"/>
  <c r="M120" i="46"/>
  <c r="B120" i="46"/>
  <c r="K121" i="43" l="1"/>
  <c r="N121" i="40" l="1"/>
  <c r="N120" i="40" l="1"/>
  <c r="K120" i="43" l="1"/>
  <c r="N119" i="40" l="1"/>
  <c r="K119" i="43" l="1"/>
  <c r="K118" i="43" l="1"/>
  <c r="N118" i="40" l="1"/>
  <c r="K117" i="43" l="1"/>
  <c r="N117" i="40" l="1"/>
  <c r="N116" i="40" l="1"/>
  <c r="K116" i="43" l="1"/>
  <c r="K115" i="43" l="1"/>
  <c r="N115" i="40" l="1"/>
  <c r="K114" i="43" l="1"/>
  <c r="N114" i="40" l="1"/>
  <c r="G3" i="43" l="1"/>
  <c r="K3" i="43" s="1"/>
  <c r="G4" i="43"/>
  <c r="K4" i="43" s="1"/>
  <c r="G5" i="43"/>
  <c r="K5" i="43" s="1"/>
  <c r="G6" i="43"/>
  <c r="K6" i="43" s="1"/>
  <c r="G7" i="43"/>
  <c r="K7" i="43" s="1"/>
  <c r="G8" i="43"/>
  <c r="K8" i="43" s="1"/>
  <c r="G9" i="43"/>
  <c r="K9" i="43" s="1"/>
  <c r="G10" i="43"/>
  <c r="K10" i="43" s="1"/>
  <c r="G11" i="43"/>
  <c r="K11" i="43" s="1"/>
  <c r="G12" i="43"/>
  <c r="K12" i="43" s="1"/>
  <c r="G13" i="43"/>
  <c r="K13" i="43" s="1"/>
  <c r="G14" i="43"/>
  <c r="K14" i="43" s="1"/>
  <c r="G15" i="43"/>
  <c r="K15" i="43" s="1"/>
  <c r="G16" i="43"/>
  <c r="K16" i="43" s="1"/>
  <c r="G17" i="43"/>
  <c r="K17" i="43" s="1"/>
  <c r="G18" i="43"/>
  <c r="K18" i="43" s="1"/>
  <c r="G19" i="43"/>
  <c r="K19" i="43" s="1"/>
  <c r="G20" i="43"/>
  <c r="K20" i="43" s="1"/>
  <c r="G21" i="43"/>
  <c r="K21" i="43" s="1"/>
  <c r="G22" i="43"/>
  <c r="K22" i="43" s="1"/>
  <c r="G23" i="43"/>
  <c r="K23" i="43" s="1"/>
  <c r="G24" i="43"/>
  <c r="K24" i="43" s="1"/>
  <c r="G25" i="43"/>
  <c r="K25" i="43" s="1"/>
  <c r="G26" i="43"/>
  <c r="K26" i="43" s="1"/>
  <c r="G27" i="43"/>
  <c r="K27" i="43" s="1"/>
  <c r="G28" i="43"/>
  <c r="K28" i="43" s="1"/>
  <c r="G29" i="43"/>
  <c r="K29" i="43" s="1"/>
  <c r="G30" i="43"/>
  <c r="K30" i="43" s="1"/>
  <c r="G31" i="43"/>
  <c r="K31" i="43" s="1"/>
  <c r="G32" i="43"/>
  <c r="K32" i="43" s="1"/>
  <c r="G33" i="43"/>
  <c r="K33" i="43" s="1"/>
  <c r="G34" i="43"/>
  <c r="K34" i="43" s="1"/>
  <c r="G35" i="43"/>
  <c r="K35" i="43" s="1"/>
  <c r="G36" i="43"/>
  <c r="K36" i="43" s="1"/>
  <c r="G37" i="43"/>
  <c r="K37" i="43" s="1"/>
  <c r="G38" i="43"/>
  <c r="K38" i="43" s="1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K90" i="43"/>
  <c r="K91" i="43"/>
  <c r="K92" i="43"/>
  <c r="K93" i="43"/>
  <c r="K94" i="43"/>
  <c r="K95" i="43"/>
  <c r="K96" i="43"/>
  <c r="K97" i="43"/>
  <c r="K98" i="43"/>
  <c r="K99" i="43"/>
  <c r="K100" i="43"/>
  <c r="K101" i="43"/>
  <c r="K102" i="43"/>
  <c r="K103" i="43"/>
  <c r="K104" i="43"/>
  <c r="K105" i="43"/>
  <c r="K106" i="43"/>
  <c r="K107" i="43"/>
  <c r="K108" i="43"/>
  <c r="K109" i="43"/>
  <c r="K110" i="43"/>
  <c r="K111" i="43"/>
  <c r="K112" i="43"/>
  <c r="K113" i="43"/>
  <c r="N113" i="40" l="1"/>
  <c r="N112" i="40" l="1"/>
  <c r="N111" i="40" l="1"/>
  <c r="N110" i="40" l="1"/>
  <c r="N109" i="40" l="1"/>
  <c r="N108" i="40" l="1"/>
  <c r="N107" i="40" l="1"/>
  <c r="N106" i="40" l="1"/>
  <c r="N105" i="40"/>
  <c r="N104" i="40" l="1"/>
  <c r="N102" i="40" l="1"/>
  <c r="N103" i="40"/>
  <c r="N101" i="40" l="1"/>
  <c r="N100" i="40" l="1"/>
  <c r="N99" i="40" l="1"/>
  <c r="N98" i="40" l="1"/>
  <c r="N97" i="40" l="1"/>
  <c r="N96" i="40" l="1"/>
  <c r="N95" i="40" l="1"/>
  <c r="N94" i="40"/>
  <c r="N93" i="40"/>
  <c r="N92" i="40" l="1"/>
  <c r="N91" i="40" l="1"/>
  <c r="N90" i="40" l="1"/>
  <c r="N89" i="40" l="1"/>
  <c r="N88" i="40" l="1"/>
  <c r="N87" i="40" l="1"/>
  <c r="N86" i="40" l="1"/>
  <c r="N85" i="40" l="1"/>
  <c r="N83" i="40" l="1"/>
  <c r="N81" i="40" l="1"/>
  <c r="N75" i="40" l="1"/>
  <c r="N74" i="40" l="1"/>
  <c r="N80" i="40"/>
  <c r="N79" i="40"/>
  <c r="N78" i="40"/>
  <c r="N76" i="40" l="1"/>
  <c r="N77" i="40" l="1"/>
  <c r="N73" i="40" l="1"/>
  <c r="N70" i="40" l="1"/>
  <c r="N71" i="40"/>
  <c r="N72" i="40"/>
  <c r="N68" i="40" l="1"/>
  <c r="N69" i="40" l="1"/>
  <c r="N67" i="40" l="1"/>
  <c r="N66" i="40" l="1"/>
  <c r="N64" i="40" l="1"/>
  <c r="N65" i="40" l="1"/>
  <c r="N62" i="40" l="1"/>
  <c r="N63" i="40" l="1"/>
  <c r="N59" i="40" l="1"/>
  <c r="N60" i="40" l="1"/>
  <c r="N57" i="40" l="1"/>
  <c r="N58" i="40" l="1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N3" i="40"/>
  <c r="N40" i="24" l="1"/>
  <c r="L40" i="23"/>
  <c r="M40" i="23"/>
  <c r="A7" i="24"/>
  <c r="A27" i="24"/>
  <c r="A9" i="24"/>
  <c r="A17" i="24"/>
  <c r="A36" i="24"/>
  <c r="A6" i="24"/>
  <c r="A23" i="24"/>
  <c r="A25" i="24"/>
  <c r="A16" i="24"/>
  <c r="A29" i="24"/>
  <c r="A39" i="24"/>
  <c r="A11" i="24"/>
  <c r="A32" i="24"/>
  <c r="A8" i="24"/>
  <c r="A18" i="24"/>
  <c r="A14" i="24"/>
  <c r="A4" i="24"/>
  <c r="A38" i="24"/>
  <c r="A5" i="24"/>
  <c r="A33" i="24"/>
  <c r="A30" i="24"/>
  <c r="A24" i="24"/>
  <c r="A10" i="24"/>
  <c r="A35" i="24"/>
  <c r="A37" i="24"/>
  <c r="A31" i="24"/>
  <c r="A19" i="24"/>
  <c r="A13" i="24"/>
  <c r="A26" i="24"/>
  <c r="A20" i="24"/>
  <c r="A15" i="24"/>
  <c r="A21" i="24"/>
  <c r="A12" i="24"/>
  <c r="A34" i="24"/>
  <c r="A28" i="24"/>
  <c r="A22" i="24"/>
  <c r="J40" i="23"/>
  <c r="N37" i="23"/>
  <c r="H40" i="23"/>
  <c r="G40" i="23"/>
  <c r="F40" i="23"/>
  <c r="E40" i="23"/>
  <c r="D40" i="23"/>
  <c r="C40" i="23"/>
  <c r="B40" i="23"/>
  <c r="N5" i="23"/>
  <c r="N6" i="23"/>
  <c r="N7" i="23"/>
  <c r="N8" i="23"/>
  <c r="N9" i="23"/>
  <c r="N11" i="23"/>
  <c r="N12" i="23"/>
  <c r="N13" i="23"/>
  <c r="N14" i="23"/>
  <c r="N15" i="23"/>
  <c r="N16" i="23"/>
  <c r="N18" i="23"/>
  <c r="N19" i="23"/>
  <c r="N20" i="23"/>
  <c r="N21" i="23"/>
  <c r="N22" i="23"/>
  <c r="N23" i="23"/>
  <c r="N24" i="23"/>
  <c r="N25" i="23"/>
  <c r="N26" i="23"/>
  <c r="N28" i="23"/>
  <c r="N29" i="23"/>
  <c r="N30" i="23"/>
  <c r="N31" i="23"/>
  <c r="N32" i="23"/>
  <c r="N33" i="23"/>
  <c r="N34" i="23"/>
  <c r="N35" i="23"/>
  <c r="N36" i="23"/>
  <c r="N38" i="23"/>
  <c r="N39" i="23"/>
  <c r="F21" i="21"/>
  <c r="N40" i="12"/>
  <c r="M40" i="12"/>
  <c r="L40" i="12"/>
  <c r="B5" i="21"/>
  <c r="C5" i="21"/>
  <c r="D5" i="21"/>
  <c r="E5" i="21"/>
  <c r="F5" i="21"/>
  <c r="G5" i="21"/>
  <c r="H5" i="21"/>
  <c r="I5" i="21"/>
  <c r="J5" i="21"/>
  <c r="K5" i="21"/>
  <c r="L5" i="21"/>
  <c r="M5" i="21"/>
  <c r="B6" i="21"/>
  <c r="C6" i="21"/>
  <c r="D6" i="21"/>
  <c r="E6" i="21"/>
  <c r="F6" i="21"/>
  <c r="G6" i="21"/>
  <c r="H6" i="21"/>
  <c r="I6" i="21"/>
  <c r="J6" i="21"/>
  <c r="K6" i="21"/>
  <c r="L6" i="21"/>
  <c r="M6" i="21"/>
  <c r="B7" i="21"/>
  <c r="C7" i="21"/>
  <c r="D7" i="21"/>
  <c r="E7" i="21"/>
  <c r="F7" i="21"/>
  <c r="G7" i="21"/>
  <c r="H7" i="21"/>
  <c r="I7" i="21"/>
  <c r="J7" i="21"/>
  <c r="K7" i="21"/>
  <c r="L7" i="21"/>
  <c r="M7" i="21"/>
  <c r="B8" i="21"/>
  <c r="C8" i="21"/>
  <c r="D8" i="21"/>
  <c r="E8" i="21"/>
  <c r="F8" i="21"/>
  <c r="G8" i="21"/>
  <c r="H8" i="21"/>
  <c r="I8" i="21"/>
  <c r="J8" i="21"/>
  <c r="K8" i="21"/>
  <c r="L8" i="21"/>
  <c r="M8" i="21"/>
  <c r="B9" i="21"/>
  <c r="C9" i="21"/>
  <c r="D9" i="21"/>
  <c r="E9" i="21"/>
  <c r="F9" i="21"/>
  <c r="G9" i="21"/>
  <c r="H9" i="21"/>
  <c r="I9" i="21"/>
  <c r="J9" i="21"/>
  <c r="K9" i="21"/>
  <c r="L9" i="21"/>
  <c r="M9" i="21"/>
  <c r="B11" i="21"/>
  <c r="B12" i="21"/>
  <c r="B13" i="21"/>
  <c r="B14" i="21"/>
  <c r="B15" i="21"/>
  <c r="B16" i="21"/>
  <c r="C11" i="21"/>
  <c r="C12" i="21"/>
  <c r="C13" i="21"/>
  <c r="C14" i="21"/>
  <c r="C15" i="21"/>
  <c r="C16" i="21"/>
  <c r="D11" i="21"/>
  <c r="D12" i="21"/>
  <c r="D13" i="21"/>
  <c r="D14" i="21"/>
  <c r="D15" i="21"/>
  <c r="D16" i="21"/>
  <c r="E11" i="21"/>
  <c r="E12" i="21"/>
  <c r="E13" i="21"/>
  <c r="E14" i="21"/>
  <c r="E15" i="21"/>
  <c r="E16" i="21"/>
  <c r="F11" i="21"/>
  <c r="F12" i="21"/>
  <c r="F13" i="21"/>
  <c r="F14" i="21"/>
  <c r="F15" i="21"/>
  <c r="F16" i="21"/>
  <c r="G11" i="21"/>
  <c r="G12" i="21"/>
  <c r="G13" i="21"/>
  <c r="G14" i="21"/>
  <c r="G15" i="21"/>
  <c r="G16" i="21"/>
  <c r="H11" i="21"/>
  <c r="H12" i="21"/>
  <c r="H13" i="21"/>
  <c r="H14" i="21"/>
  <c r="H15" i="21"/>
  <c r="H16" i="21"/>
  <c r="I11" i="21"/>
  <c r="I12" i="21"/>
  <c r="I13" i="21"/>
  <c r="I14" i="21"/>
  <c r="I15" i="21"/>
  <c r="I16" i="21"/>
  <c r="J11" i="21"/>
  <c r="J12" i="21"/>
  <c r="J13" i="21"/>
  <c r="J14" i="21"/>
  <c r="J15" i="21"/>
  <c r="J16" i="21"/>
  <c r="K11" i="21"/>
  <c r="K12" i="21"/>
  <c r="K13" i="21"/>
  <c r="K14" i="21"/>
  <c r="K15" i="21"/>
  <c r="K16" i="21"/>
  <c r="L11" i="21"/>
  <c r="L12" i="21"/>
  <c r="L13" i="21"/>
  <c r="L14" i="21"/>
  <c r="L15" i="21"/>
  <c r="L16" i="21"/>
  <c r="M11" i="21"/>
  <c r="M12" i="21"/>
  <c r="M13" i="21"/>
  <c r="M14" i="21"/>
  <c r="M15" i="21"/>
  <c r="M16" i="21"/>
  <c r="B18" i="21"/>
  <c r="B19" i="21"/>
  <c r="B20" i="21"/>
  <c r="B21" i="21"/>
  <c r="B22" i="21"/>
  <c r="B23" i="21"/>
  <c r="B24" i="21"/>
  <c r="B25" i="21"/>
  <c r="B26" i="21"/>
  <c r="C18" i="21"/>
  <c r="C19" i="21"/>
  <c r="C20" i="21"/>
  <c r="C21" i="21"/>
  <c r="C22" i="21"/>
  <c r="C23" i="21"/>
  <c r="C24" i="21"/>
  <c r="C25" i="21"/>
  <c r="C26" i="21"/>
  <c r="D18" i="21"/>
  <c r="D19" i="21"/>
  <c r="D20" i="21"/>
  <c r="D21" i="21"/>
  <c r="D22" i="21"/>
  <c r="D23" i="21"/>
  <c r="D24" i="21"/>
  <c r="D25" i="21"/>
  <c r="D26" i="21"/>
  <c r="E18" i="21"/>
  <c r="E19" i="21"/>
  <c r="E20" i="21"/>
  <c r="E21" i="21"/>
  <c r="E22" i="21"/>
  <c r="E23" i="21"/>
  <c r="E24" i="21"/>
  <c r="E25" i="21"/>
  <c r="E26" i="21"/>
  <c r="F18" i="21"/>
  <c r="F19" i="21"/>
  <c r="F20" i="21"/>
  <c r="F22" i="21"/>
  <c r="F23" i="21"/>
  <c r="F24" i="21"/>
  <c r="F25" i="21"/>
  <c r="F26" i="21"/>
  <c r="G18" i="21"/>
  <c r="G19" i="21"/>
  <c r="G20" i="21"/>
  <c r="G21" i="21"/>
  <c r="G22" i="21"/>
  <c r="G23" i="21"/>
  <c r="G24" i="21"/>
  <c r="G25" i="21"/>
  <c r="G26" i="21"/>
  <c r="H18" i="21"/>
  <c r="H19" i="21"/>
  <c r="H20" i="21"/>
  <c r="H21" i="21"/>
  <c r="H22" i="21"/>
  <c r="H23" i="21"/>
  <c r="H24" i="21"/>
  <c r="H25" i="21"/>
  <c r="H26" i="21"/>
  <c r="I18" i="21"/>
  <c r="I19" i="21"/>
  <c r="I20" i="21"/>
  <c r="I21" i="21"/>
  <c r="I22" i="21"/>
  <c r="I23" i="21"/>
  <c r="I24" i="21"/>
  <c r="I25" i="21"/>
  <c r="I26" i="21"/>
  <c r="J18" i="21"/>
  <c r="J19" i="21"/>
  <c r="J20" i="21"/>
  <c r="J21" i="21"/>
  <c r="J22" i="21"/>
  <c r="J23" i="21"/>
  <c r="J24" i="21"/>
  <c r="J25" i="21"/>
  <c r="J26" i="21"/>
  <c r="K18" i="21"/>
  <c r="K19" i="21"/>
  <c r="K20" i="21"/>
  <c r="K21" i="21"/>
  <c r="K22" i="21"/>
  <c r="K23" i="21"/>
  <c r="K24" i="21"/>
  <c r="K25" i="21"/>
  <c r="K26" i="21"/>
  <c r="L18" i="21"/>
  <c r="L19" i="21"/>
  <c r="L20" i="21"/>
  <c r="L21" i="21"/>
  <c r="L22" i="21"/>
  <c r="L23" i="21"/>
  <c r="L24" i="21"/>
  <c r="L25" i="21"/>
  <c r="L26" i="21"/>
  <c r="M18" i="21"/>
  <c r="M19" i="21"/>
  <c r="M20" i="21"/>
  <c r="M21" i="21"/>
  <c r="M22" i="21"/>
  <c r="M23" i="21"/>
  <c r="M24" i="21"/>
  <c r="M25" i="21"/>
  <c r="M26" i="21"/>
  <c r="B28" i="21"/>
  <c r="B29" i="21"/>
  <c r="B30" i="21"/>
  <c r="B31" i="21"/>
  <c r="B32" i="21"/>
  <c r="B33" i="21"/>
  <c r="B34" i="21"/>
  <c r="B35" i="21"/>
  <c r="B36" i="21"/>
  <c r="C28" i="21"/>
  <c r="C29" i="21"/>
  <c r="C30" i="21"/>
  <c r="C31" i="21"/>
  <c r="C32" i="21"/>
  <c r="C33" i="21"/>
  <c r="C34" i="21"/>
  <c r="C35" i="21"/>
  <c r="C36" i="21"/>
  <c r="D28" i="21"/>
  <c r="D29" i="21"/>
  <c r="D30" i="21"/>
  <c r="D31" i="21"/>
  <c r="D32" i="21"/>
  <c r="D33" i="21"/>
  <c r="D34" i="21"/>
  <c r="D35" i="21"/>
  <c r="D36" i="21"/>
  <c r="E28" i="21"/>
  <c r="E29" i="21"/>
  <c r="E30" i="21"/>
  <c r="E31" i="21"/>
  <c r="E32" i="21"/>
  <c r="E33" i="21"/>
  <c r="E34" i="21"/>
  <c r="E35" i="21"/>
  <c r="E36" i="21"/>
  <c r="F28" i="21"/>
  <c r="F29" i="21"/>
  <c r="F30" i="21"/>
  <c r="F31" i="21"/>
  <c r="F32" i="21"/>
  <c r="F33" i="21"/>
  <c r="F34" i="21"/>
  <c r="F35" i="21"/>
  <c r="F36" i="21"/>
  <c r="G28" i="21"/>
  <c r="G29" i="21"/>
  <c r="G30" i="21"/>
  <c r="G31" i="21"/>
  <c r="G32" i="21"/>
  <c r="G33" i="21"/>
  <c r="G34" i="21"/>
  <c r="G35" i="21"/>
  <c r="G36" i="21"/>
  <c r="H28" i="21"/>
  <c r="H29" i="21"/>
  <c r="H30" i="21"/>
  <c r="H31" i="21"/>
  <c r="H32" i="21"/>
  <c r="H33" i="21"/>
  <c r="H34" i="21"/>
  <c r="H35" i="21"/>
  <c r="H36" i="21"/>
  <c r="I28" i="21"/>
  <c r="I29" i="21"/>
  <c r="I30" i="21"/>
  <c r="I31" i="21"/>
  <c r="I32" i="21"/>
  <c r="I33" i="21"/>
  <c r="I34" i="21"/>
  <c r="I35" i="21"/>
  <c r="I36" i="21"/>
  <c r="J28" i="21"/>
  <c r="J29" i="21"/>
  <c r="J30" i="21"/>
  <c r="J31" i="21"/>
  <c r="J32" i="21"/>
  <c r="J33" i="21"/>
  <c r="J34" i="21"/>
  <c r="J35" i="21"/>
  <c r="J36" i="21"/>
  <c r="K28" i="21"/>
  <c r="K29" i="21"/>
  <c r="K30" i="21"/>
  <c r="K31" i="21"/>
  <c r="K32" i="21"/>
  <c r="K33" i="21"/>
  <c r="K34" i="21"/>
  <c r="K35" i="21"/>
  <c r="K36" i="21"/>
  <c r="L28" i="21"/>
  <c r="L29" i="21"/>
  <c r="L30" i="21"/>
  <c r="L31" i="21"/>
  <c r="L32" i="21"/>
  <c r="L33" i="21"/>
  <c r="L34" i="21"/>
  <c r="L35" i="21"/>
  <c r="L36" i="21"/>
  <c r="M28" i="21"/>
  <c r="M29" i="21"/>
  <c r="M30" i="21"/>
  <c r="M31" i="21"/>
  <c r="M32" i="21"/>
  <c r="M33" i="21"/>
  <c r="M34" i="21"/>
  <c r="M35" i="21"/>
  <c r="M36" i="21"/>
  <c r="B38" i="21"/>
  <c r="B39" i="21"/>
  <c r="C38" i="21"/>
  <c r="C39" i="21"/>
  <c r="D38" i="21"/>
  <c r="D39" i="21"/>
  <c r="E38" i="21"/>
  <c r="E39" i="21"/>
  <c r="F38" i="21"/>
  <c r="F39" i="21"/>
  <c r="G38" i="21"/>
  <c r="G39" i="21"/>
  <c r="H38" i="21"/>
  <c r="H39" i="21"/>
  <c r="I38" i="21"/>
  <c r="I39" i="21"/>
  <c r="J38" i="21"/>
  <c r="J39" i="21"/>
  <c r="K38" i="21"/>
  <c r="K39" i="21"/>
  <c r="L38" i="21"/>
  <c r="L39" i="21"/>
  <c r="M38" i="21"/>
  <c r="M39" i="21"/>
  <c r="K5" i="12"/>
  <c r="K6" i="12"/>
  <c r="K7" i="12"/>
  <c r="K8" i="12"/>
  <c r="K9" i="12"/>
  <c r="K11" i="12"/>
  <c r="K12" i="12"/>
  <c r="K13" i="12"/>
  <c r="K14" i="12"/>
  <c r="K15" i="12"/>
  <c r="K16" i="12"/>
  <c r="K18" i="12"/>
  <c r="K19" i="12"/>
  <c r="K20" i="12"/>
  <c r="K21" i="12"/>
  <c r="K22" i="12"/>
  <c r="K23" i="12"/>
  <c r="K24" i="12"/>
  <c r="K25" i="12"/>
  <c r="K26" i="12"/>
  <c r="K28" i="12"/>
  <c r="K29" i="12"/>
  <c r="K30" i="12"/>
  <c r="K31" i="12"/>
  <c r="K32" i="12"/>
  <c r="K33" i="12"/>
  <c r="K34" i="12"/>
  <c r="K35" i="12"/>
  <c r="K36" i="12"/>
  <c r="K38" i="12"/>
  <c r="K39" i="12"/>
  <c r="N21" i="21"/>
  <c r="N27" i="23"/>
  <c r="K40" i="23"/>
  <c r="N17" i="23"/>
  <c r="N10" i="23"/>
  <c r="I40" i="23"/>
  <c r="K37" i="12" l="1"/>
  <c r="K37" i="21"/>
  <c r="G37" i="21"/>
  <c r="C37" i="21"/>
  <c r="N12" i="21"/>
  <c r="N16" i="21"/>
  <c r="N14" i="21"/>
  <c r="I10" i="21"/>
  <c r="H37" i="21"/>
  <c r="J37" i="21"/>
  <c r="N39" i="21"/>
  <c r="D27" i="21"/>
  <c r="N30" i="21"/>
  <c r="M17" i="21"/>
  <c r="M10" i="21"/>
  <c r="E10" i="21"/>
  <c r="D37" i="21"/>
  <c r="J27" i="21"/>
  <c r="L17" i="21"/>
  <c r="G10" i="21"/>
  <c r="C10" i="21"/>
  <c r="E37" i="21"/>
  <c r="L37" i="21"/>
  <c r="K27" i="12"/>
  <c r="K17" i="12"/>
  <c r="M27" i="21"/>
  <c r="L27" i="21"/>
  <c r="K27" i="21"/>
  <c r="N34" i="21"/>
  <c r="N35" i="21"/>
  <c r="N36" i="21"/>
  <c r="N28" i="21"/>
  <c r="F27" i="21"/>
  <c r="E27" i="21"/>
  <c r="N31" i="21"/>
  <c r="N32" i="21"/>
  <c r="N33" i="21"/>
  <c r="N19" i="21"/>
  <c r="I17" i="21"/>
  <c r="H17" i="21"/>
  <c r="N22" i="21"/>
  <c r="N23" i="21"/>
  <c r="N24" i="21"/>
  <c r="N25" i="21"/>
  <c r="N26" i="21"/>
  <c r="N18" i="21"/>
  <c r="L10" i="21"/>
  <c r="N15" i="21"/>
  <c r="B10" i="21"/>
  <c r="N9" i="21"/>
  <c r="N7" i="21"/>
  <c r="N5" i="21"/>
  <c r="J17" i="21"/>
  <c r="C27" i="21"/>
  <c r="N11" i="21"/>
  <c r="N20" i="21"/>
  <c r="N29" i="21"/>
  <c r="N38" i="21"/>
  <c r="B27" i="21"/>
  <c r="G27" i="21"/>
  <c r="N13" i="21"/>
  <c r="M37" i="21"/>
  <c r="F37" i="21"/>
  <c r="B37" i="21"/>
  <c r="D17" i="21"/>
  <c r="H27" i="21"/>
  <c r="C17" i="21"/>
  <c r="N40" i="23"/>
  <c r="I27" i="21"/>
  <c r="K10" i="12"/>
  <c r="F17" i="21"/>
  <c r="D10" i="21"/>
  <c r="K10" i="21"/>
  <c r="E17" i="21"/>
  <c r="N8" i="21"/>
  <c r="N6" i="21"/>
  <c r="I37" i="21"/>
  <c r="K17" i="21"/>
  <c r="G17" i="21"/>
  <c r="B17" i="21"/>
  <c r="J10" i="21"/>
  <c r="H10" i="21"/>
  <c r="F10" i="21"/>
  <c r="B40" i="21" l="1"/>
  <c r="H40" i="21"/>
  <c r="G40" i="21"/>
  <c r="M40" i="21"/>
  <c r="N17" i="21"/>
  <c r="N37" i="21"/>
  <c r="D40" i="21"/>
  <c r="C40" i="21"/>
  <c r="K40" i="12"/>
  <c r="E40" i="21"/>
  <c r="L40" i="21"/>
  <c r="F40" i="21"/>
  <c r="J40" i="21"/>
  <c r="I40" i="21"/>
  <c r="N10" i="21"/>
  <c r="K40" i="21"/>
  <c r="N27" i="21"/>
  <c r="N40" i="21" l="1"/>
</calcChain>
</file>

<file path=xl/sharedStrings.xml><?xml version="1.0" encoding="utf-8"?>
<sst xmlns="http://schemas.openxmlformats.org/spreadsheetml/2006/main" count="602" uniqueCount="171">
  <si>
    <t>ADVOCACIA</t>
  </si>
  <si>
    <t>AGENCIAMENTO DE MÃO-DE-OBRA E SIMILARES</t>
  </si>
  <si>
    <t>CABELEIREIROS E SIMILARES</t>
  </si>
  <si>
    <t>CONSULTORIA E CONTABILIDADE</t>
  </si>
  <si>
    <t>DIVERSÕES</t>
  </si>
  <si>
    <t>ENSINO</t>
  </si>
  <si>
    <t>ESTACIONAMENTOS DE VEÍCULOS</t>
  </si>
  <si>
    <t>GRÁFICA E EDITORAÇÃO</t>
  </si>
  <si>
    <t>HOTELARIA</t>
  </si>
  <si>
    <t>IMOBILIÁRIA</t>
  </si>
  <si>
    <t>INFORMÁTICA</t>
  </si>
  <si>
    <t>LIMPEZA</t>
  </si>
  <si>
    <t>LOCAÇÃO DE VEÍCULOS</t>
  </si>
  <si>
    <t>OUTROS SERVIÇOS</t>
  </si>
  <si>
    <t>PUBLICIDADE</t>
  </si>
  <si>
    <t xml:space="preserve">REPARAÇÃO DE VEÍCULOS </t>
  </si>
  <si>
    <t>REPRESENTAÇÃO COMERCIAL</t>
  </si>
  <si>
    <t>SANEAMENTO BÁSICO</t>
  </si>
  <si>
    <t>SEGURANÇA</t>
  </si>
  <si>
    <t>TRANSPORTE</t>
  </si>
  <si>
    <t>TURISMO</t>
  </si>
  <si>
    <t>VÍDEO, FOTO E SIMILARES</t>
  </si>
  <si>
    <t>ALIMENTAÇÃO</t>
  </si>
  <si>
    <t>ASSISTÊNCIA SOCIAL</t>
  </si>
  <si>
    <t>CARTÓRIOS</t>
  </si>
  <si>
    <t>CONDICIONAMENTO FISICO</t>
  </si>
  <si>
    <t>FUNERÁRIAS</t>
  </si>
  <si>
    <t>LAVANDERIAS</t>
  </si>
  <si>
    <t>ÓTICAS</t>
  </si>
  <si>
    <t>OUTROS SETORES</t>
  </si>
  <si>
    <t>SERVIÇO PÚBLICO</t>
  </si>
  <si>
    <t>Valores correntes em R$ mil</t>
  </si>
  <si>
    <t>Ano/Mês</t>
  </si>
  <si>
    <t>TOTAL</t>
  </si>
  <si>
    <t>Atividade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</si>
  <si>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</si>
  <si>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</si>
  <si>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</si>
  <si>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</si>
  <si>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</si>
  <si>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</si>
  <si>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</si>
  <si>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</si>
  <si>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</si>
  <si>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</si>
  <si>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</si>
  <si>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</si>
  <si>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ENERGIA ELÉTRICA</t>
  </si>
  <si>
    <t>COMBUSTIVEIS</t>
  </si>
  <si>
    <t>COMUNICAÇÃO</t>
  </si>
  <si>
    <t>VEÍCULOS</t>
  </si>
  <si>
    <t>AGROPECUÁRIA</t>
  </si>
  <si>
    <t>INDÚSTRIA</t>
  </si>
  <si>
    <t xml:space="preserve">   Bebidas</t>
  </si>
  <si>
    <t xml:space="preserve">   Cimento</t>
  </si>
  <si>
    <t xml:space="preserve">   Alimentos</t>
  </si>
  <si>
    <t xml:space="preserve">   Tintas</t>
  </si>
  <si>
    <t xml:space="preserve">   Medicamentos</t>
  </si>
  <si>
    <t xml:space="preserve">   Outros</t>
  </si>
  <si>
    <t>COMÉRCIO ATACADISTA</t>
  </si>
  <si>
    <t xml:space="preserve">   Produtos Eletrônicos e de Informática</t>
  </si>
  <si>
    <t xml:space="preserve">   Autopeças</t>
  </si>
  <si>
    <t xml:space="preserve">   Fumo</t>
  </si>
  <si>
    <t xml:space="preserve">   Higiene e Cosméticos</t>
  </si>
  <si>
    <t xml:space="preserve">   Material de Construção</t>
  </si>
  <si>
    <t>COMÉRCIO VAREJISTA</t>
  </si>
  <si>
    <t xml:space="preserve">   Vestuário e Calçados</t>
  </si>
  <si>
    <t xml:space="preserve">   Hipermercados</t>
  </si>
  <si>
    <t xml:space="preserve">   Lojas de Departamentos</t>
  </si>
  <si>
    <t xml:space="preserve">   Móveis</t>
  </si>
  <si>
    <t>SERVIÇOS</t>
  </si>
  <si>
    <t xml:space="preserve">   Transporte Interestadual e Intermunicipal</t>
  </si>
  <si>
    <t>Fonte: SITAF.</t>
  </si>
  <si>
    <t>INSTITUIÇÕES FINANCEIRAS E DE SEGURO</t>
  </si>
  <si>
    <t>SAÚDE E VETERINÁRIA</t>
  </si>
  <si>
    <t>MANUTENÇÃO E ASSISTÊNCIA TÉCNICA</t>
  </si>
  <si>
    <t>CONSTRUÇÃO CIVIL</t>
  </si>
  <si>
    <t xml:space="preserve">   Restaurantes Bares e Lanchonetes</t>
  </si>
  <si>
    <t>Nota: Arrecadação por  segmento econômico apurada com base em relatório específico do SITAF gerado em 03/02/2011.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</si>
  <si>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TABELA 6.1 Distrito Federal: arrecadação do ISS por atividade econômica - 2010</t>
  </si>
  <si>
    <t>TABELA 6.2 Distrito Federal: arrecadação do ISS por atividade econômica - 2011</t>
  </si>
  <si>
    <t>TABELA 4.1 Distrito Federal: arrecadação do ICMS, inclusive o regime simplificado de tributação, por setor de atividade econômica - 2010</t>
  </si>
  <si>
    <t>TABELA 4.2 Distrito Federal: arrecadação do ICMS, inclusive o regime simplificado de tributação, por setor de atividade econômica - 2011</t>
  </si>
  <si>
    <t>Fonte: Arrecadação por  segmento econômico apurada com base em relatório específico do SITAF gerado em 10/02/2011. A totalização dos recolhimentos dos segmentos pode divergir do valor da receita total do imposto apurada no boletim da receita arrecadada.</t>
  </si>
  <si>
    <t>Fonte: SIGGO.</t>
  </si>
  <si>
    <t>ELABORAÇÃO: Gerência de Estudos Econômicos e Política Fiscal/COPAF/SUREC/SEF.</t>
  </si>
  <si>
    <t>Fonte: Arrecadação por  segmento econômico apurada com base em relatório específico do SITAF gerado em 04/12/2011. A totalização dos recolhimentos dos segmentos pode divergir do valor da receita total do imposto apurada no boletim da receita arrecadada.</t>
  </si>
  <si>
    <t>Nota: Arrecadação por  segmento econômico apurada com base em relatório específico do SITAF gerado em 10/02/2012.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</si>
  <si>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Fonte: Arrecadação por  segmento econômico apurada com base em relatório específico do SITAF gerado em 03/01/2013. A totalização dos recolhimentos dos segmentos pode divergir do valor da receita total do imposto apurada no boletim da receita arrecadada.</t>
  </si>
  <si>
    <t>TABELA 4.3 Distrito Federal: arrecadação do ICMS, inclusive o regime simplificado de tributação, por setor de atividade econômica - 2012</t>
  </si>
  <si>
    <t>TABELA 6.3 Distrito Federal: arrecadação do ISS por atividade econômica - 2012</t>
  </si>
  <si>
    <t xml:space="preserve">COMBUSTIVEIS </t>
  </si>
  <si>
    <t xml:space="preserve">COMUNICACAO </t>
  </si>
  <si>
    <t xml:space="preserve">ENERGIA ELETRICA </t>
  </si>
  <si>
    <t xml:space="preserve">VEICULOS </t>
  </si>
  <si>
    <t xml:space="preserve">   Bares, Restaurantes e Lanchonetes</t>
  </si>
  <si>
    <t>ALUGUEL DE MÁQUINAS, EQUIPAMETOS E OUTROS BENS MÓVEIS</t>
  </si>
  <si>
    <t>ATIVIDADES DE COBRANCAS E INFORMACOES CADASTRAIS</t>
  </si>
  <si>
    <t>ATIVIDADES DE ORGANIZAÇÕES E ASSOCIAÇÕES</t>
  </si>
  <si>
    <t>ATIVIDADES DE TELEATENDIMENTO</t>
  </si>
  <si>
    <t>ATIVIDADES PROFISSIONAIS, CIENTIFICAS E TECNICAS PRESTADAS INCLUSIVE A EMPRESAS</t>
  </si>
  <si>
    <t>DEPÓSITOS DE MERCADORIAS</t>
  </si>
  <si>
    <t>HOLDINGS, ADMINISTRAÇÃO DE FUNDOS  E GESTÃO DE ATIVOS NÃO-FINANCEIROS</t>
  </si>
  <si>
    <t>LOCAÇÃO E CONSIGNAÇÃO DE VEÍCULOS</t>
  </si>
  <si>
    <t>OPERAÇÕES AEROPORTOS</t>
  </si>
  <si>
    <t>ORGANIZAÇÕES DE FESTAS E EVENTOS</t>
  </si>
  <si>
    <t>PROFISSIONAIS AUTONOMOS , EXCETO ADVOGADO</t>
  </si>
  <si>
    <t>RECUPERAÇÃO E REFORMA DE MATERIAIS/PRODUTOS DIVERSOS</t>
  </si>
  <si>
    <t>REPARAÇÃO E REBOQUE DE VEÍCULOS</t>
  </si>
  <si>
    <t>SERVIÇOS DE APOIO A EDIFICIOS E CONDOMINIOS PREDIAIS</t>
  </si>
  <si>
    <t>SERVIÇOS DE APOIO ADMINISTRATIVO</t>
  </si>
  <si>
    <t>SERVIÇOS DE INSTALÇAO, MANUTENÇÃO E MEDIÇÃO DE INFRA-ESTRUTURA</t>
  </si>
  <si>
    <t>.</t>
  </si>
  <si>
    <t xml:space="preserve">IPTU </t>
  </si>
  <si>
    <t xml:space="preserve">IPVA </t>
  </si>
  <si>
    <t xml:space="preserve">ITCD </t>
  </si>
  <si>
    <t xml:space="preserve">ITBI </t>
  </si>
  <si>
    <t xml:space="preserve">ICMS </t>
  </si>
  <si>
    <t xml:space="preserve">ISS </t>
  </si>
  <si>
    <t>ANO/MÊS</t>
  </si>
  <si>
    <t>2018</t>
  </si>
  <si>
    <t>Taxas</t>
  </si>
  <si>
    <t>Outras_Taxas</t>
  </si>
  <si>
    <t>Total</t>
  </si>
  <si>
    <t>2015</t>
  </si>
  <si>
    <t>Outros Impostos (1)</t>
  </si>
  <si>
    <t>TLP (2)</t>
  </si>
  <si>
    <t>Notas: (1) Multas e juros e dívida ativa de origem tributária não consideradas em itens anteriores.</t>
  </si>
  <si>
    <t xml:space="preserve">ANTECIPADO </t>
  </si>
  <si>
    <t>CONSUMIDOR FINAL</t>
  </si>
  <si>
    <t>FCP (1)</t>
  </si>
  <si>
    <t>IMPORTAÇÃO</t>
  </si>
  <si>
    <t>NORMAL</t>
  </si>
  <si>
    <t>OUTROS (2)</t>
  </si>
  <si>
    <t>SIMPLES</t>
  </si>
  <si>
    <t xml:space="preserve">SUBSTITUIÇÃO FORA DO DF </t>
  </si>
  <si>
    <t xml:space="preserve">SUBSTITUIÇÃO TRIBUTARIA NO DF </t>
  </si>
  <si>
    <t xml:space="preserve">DÍVIDA ATIVA     
</t>
  </si>
  <si>
    <t xml:space="preserve">MULTAS E JUROS DA DÍVIDA ATIVA     
</t>
  </si>
  <si>
    <t>MULTAS E JUROS</t>
  </si>
  <si>
    <t>-</t>
  </si>
  <si>
    <t>Fonte: SIGEST.</t>
  </si>
  <si>
    <t xml:space="preserve">         2. Outros - auto de infração, LC 52/97, incentivado, energia elétrica, transporte e comunicação.</t>
  </si>
  <si>
    <t>OUTROS (1)</t>
  </si>
  <si>
    <t xml:space="preserve">RETENCAO TRIBUTARIA VIA SIAFI </t>
  </si>
  <si>
    <t>RETENÇÃO + SUBST.TRIBUTÁRIA</t>
  </si>
  <si>
    <t>SIMPLES NACIONAL</t>
  </si>
  <si>
    <t>DÍVIDA ATIVA</t>
  </si>
  <si>
    <t xml:space="preserve">                    Valores correntes em R$ mil</t>
  </si>
  <si>
    <t>Nota: Arrecadação por segmento econômico apurada com base em relatório específico do SITAF.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</si>
  <si>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2021</t>
  </si>
  <si>
    <t>IRRF</t>
  </si>
  <si>
    <t>Nota: 1. FCP - Fundo de combate a pobreza.</t>
  </si>
  <si>
    <t xml:space="preserve">          (2) Fonte SIGEST.         </t>
  </si>
  <si>
    <t>Fonte: SIGEST e SIGGO para Retenção Tributária via SIGGO.</t>
  </si>
  <si>
    <t xml:space="preserve">RETENCAO TRIBUTARIA VIA SIGGO </t>
  </si>
  <si>
    <t>2023</t>
  </si>
  <si>
    <t>2024</t>
  </si>
  <si>
    <t>Notas: 1. Outros - Sociedade de profissionais, importação, autônomo, parcelamento e Auto de infração.</t>
  </si>
  <si>
    <t>TABELA 6.2: Distrito Federal: arrecadação do ISS por atividade econômica - 2025</t>
  </si>
  <si>
    <t>TABELA 4.2: Distrito Federal: arrecadação do ICMS por setor de atividade econômica - 2025</t>
  </si>
  <si>
    <t>Elaboração: Gerência de Previsão e Análise Fiscal/COAF/SUAE/SEFAZ/SEEC.</t>
  </si>
  <si>
    <t xml:space="preserve">           (2) Fonte SIGEST.   </t>
  </si>
  <si>
    <t>lembrar mês ao lado</t>
  </si>
  <si>
    <t>TABELA 6.2: Distrito Federal: arrecadação do ISS por atividade econômica - 2026</t>
  </si>
  <si>
    <t>TABELA 4.2: Distrito Federal: arrecadação do ICMS por setor de atividade econômica - 2026</t>
  </si>
  <si>
    <t>TABELA 5: Distrito Federal: histórico da arrecadação do ISS por situação de recolhimento (2015-2026)</t>
  </si>
  <si>
    <t>TABELA 3: Distrito Federal: histórico da arrecadação do ICMS por situação de recolhimento (2015-2026)</t>
  </si>
  <si>
    <t>TABELA 1: Distrito Federal: histórico da receita tributária 2015-2026</t>
  </si>
  <si>
    <t>TABELA 2: Distrito Federal: histórico da receita tributária 2015-2026</t>
  </si>
  <si>
    <t>Valores constantes de abril/2026 (INPC/IBGE),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</si>
</sst>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0_);_(* \(#,##0.0000\);_(* &quot;-&quot;??_);_(@_)"/>
    <numFmt numFmtId="169" formatCode="_(* #,##0.00000_);_(* \(#,##0.00000\);_(* &quot;-&quot;??_);_(@_)"/>
    <numFmt numFmtId="170" formatCode="#.0#############E+###"/>
    <numFmt numFmtId="171" formatCode="#,##0.0"/>
    <numFmt numFmtId="172" formatCode="_-* #,##0.0_-;\-* #,##0.0_-;_-* &quot;-&quot;?_-;_-@_-"/>
    <numFmt numFmtId="173" formatCode="_-* #,##0.0_-;\-* #,##0.0_-;_-* &quot;-&quot;??_-;_-@_-"/>
    <numFmt numFmtId="174" formatCode="_(&quot;R$ &quot;* #,##0.00_);_(&quot;R$ &quot;* \(#,##0.00\);_(&quot;R$ &quot;* &quot;-&quot;??_);_(@_)"/>
    <numFmt numFmtId="175" formatCode="#,##0.000_);\(#,##0.000\)"/>
    <numFmt numFmtId="176" formatCode="mmmm/yy"/>
    <numFmt numFmtId="177" formatCode="_-* #,##0.0_-;\-* #,##0.0_-;_-* \-??_-;_-@_-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indexed="41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4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64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CDCDC"/>
      </left>
      <right/>
      <top/>
      <bottom/>
      <diagonal/>
    </border>
    <border>
      <left/>
      <right/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77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8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3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7" fillId="7" borderId="1" applyNumberFormat="0" applyAlignment="0" applyProtection="0"/>
    <xf numFmtId="0" fontId="26" fillId="0" borderId="3" applyNumberFormat="0" applyFill="0" applyAlignment="0" applyProtection="0"/>
    <xf numFmtId="0" fontId="29" fillId="22" borderId="0" applyNumberFormat="0" applyBorder="0" applyAlignment="0" applyProtection="0"/>
    <xf numFmtId="0" fontId="20" fillId="0" borderId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4" borderId="0" applyNumberFormat="0" applyBorder="0" applyAlignment="0" applyProtection="0"/>
    <xf numFmtId="0" fontId="21" fillId="23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22" borderId="0" applyNumberFormat="0" applyBorder="0" applyAlignment="0" applyProtection="0"/>
    <xf numFmtId="0" fontId="21" fillId="8" borderId="0" applyNumberFormat="0" applyBorder="0" applyAlignment="0" applyProtection="0"/>
    <xf numFmtId="0" fontId="21" fillId="22" borderId="0" applyNumberFormat="0" applyBorder="0" applyAlignment="0" applyProtection="0"/>
    <xf numFmtId="0" fontId="38" fillId="8" borderId="0" applyNumberFormat="0" applyBorder="0" applyAlignment="0" applyProtection="0"/>
    <xf numFmtId="0" fontId="38" fillId="7" borderId="0" applyNumberFormat="0" applyBorder="0" applyAlignment="0" applyProtection="0"/>
    <xf numFmtId="0" fontId="38" fillId="20" borderId="0" applyNumberFormat="0" applyBorder="0" applyAlignment="0" applyProtection="0"/>
    <xf numFmtId="0" fontId="38" fillId="22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38" fillId="21" borderId="0" applyNumberFormat="0" applyBorder="0" applyAlignment="0" applyProtection="0"/>
    <xf numFmtId="0" fontId="38" fillId="11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23" fillId="6" borderId="0" applyNumberFormat="0" applyBorder="0" applyAlignment="0" applyProtection="0"/>
    <xf numFmtId="0" fontId="10" fillId="0" borderId="0"/>
    <xf numFmtId="0" fontId="29" fillId="22" borderId="0" applyNumberFormat="0" applyBorder="0" applyAlignment="0" applyProtection="0"/>
    <xf numFmtId="0" fontId="9" fillId="0" borderId="0"/>
    <xf numFmtId="0" fontId="10" fillId="0" borderId="0"/>
    <xf numFmtId="0" fontId="10" fillId="0" borderId="0"/>
    <xf numFmtId="0" fontId="37" fillId="23" borderId="7" applyNumberFormat="0" applyFont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2" fillId="21" borderId="2" applyNumberFormat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10" fillId="23" borderId="7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7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74" fontId="17" fillId="0" borderId="0" applyFont="0" applyFill="0" applyBorder="0" applyAlignment="0" applyProtection="0"/>
    <xf numFmtId="0" fontId="17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/>
    <xf numFmtId="0" fontId="4" fillId="35" borderId="33" applyNumberFormat="0" applyFont="0" applyAlignment="0" applyProtection="0"/>
    <xf numFmtId="0" fontId="65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54" fillId="30" borderId="0" applyNumberFormat="0" applyBorder="0" applyAlignment="0" applyProtection="0"/>
    <xf numFmtId="0" fontId="55" fillId="31" borderId="0" applyNumberFormat="0" applyBorder="0" applyAlignment="0" applyProtection="0"/>
    <xf numFmtId="0" fontId="56" fillId="32" borderId="29" applyNumberFormat="0" applyAlignment="0" applyProtection="0"/>
    <xf numFmtId="0" fontId="57" fillId="33" borderId="30" applyNumberFormat="0" applyAlignment="0" applyProtection="0"/>
    <xf numFmtId="0" fontId="58" fillId="33" borderId="29" applyNumberFormat="0" applyAlignment="0" applyProtection="0"/>
    <xf numFmtId="0" fontId="59" fillId="0" borderId="31" applyNumberFormat="0" applyFill="0" applyAlignment="0" applyProtection="0"/>
    <xf numFmtId="0" fontId="60" fillId="34" borderId="32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34" applyNumberFormat="0" applyFill="0" applyAlignment="0" applyProtection="0"/>
    <xf numFmtId="0" fontId="6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64" fillId="55" borderId="0" applyNumberFormat="0" applyBorder="0" applyAlignment="0" applyProtection="0"/>
    <xf numFmtId="0" fontId="6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64" fillId="5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175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0" fillId="0" borderId="0"/>
    <xf numFmtId="0" fontId="4" fillId="35" borderId="33" applyNumberFormat="0" applyFont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35" borderId="33" applyNumberFormat="0" applyFont="0" applyAlignment="0" applyProtection="0"/>
    <xf numFmtId="0" fontId="10" fillId="0" borderId="0" applyFont="0" applyFill="0" applyBorder="0" applyAlignment="0" applyProtection="0"/>
    <xf numFmtId="0" fontId="4" fillId="0" borderId="0"/>
    <xf numFmtId="0" fontId="4" fillId="35" borderId="33" applyNumberFormat="0" applyFont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4" fillId="35" borderId="33" applyNumberFormat="0" applyFont="0" applyAlignment="0" applyProtection="0"/>
    <xf numFmtId="43" fontId="10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35" borderId="33" applyNumberFormat="0" applyFont="0" applyAlignment="0" applyProtection="0"/>
    <xf numFmtId="43" fontId="10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4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10" fillId="0" borderId="0"/>
    <xf numFmtId="0" fontId="6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3" applyNumberFormat="0" applyFont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35" borderId="33" applyNumberFormat="0" applyFont="0" applyAlignment="0" applyProtection="0"/>
    <xf numFmtId="0" fontId="1" fillId="0" borderId="0"/>
    <xf numFmtId="0" fontId="1" fillId="35" borderId="33" applyNumberFormat="0" applyFont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35" borderId="33" applyNumberFormat="0" applyFont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3" applyNumberFormat="0" applyFont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209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5" fontId="0" fillId="0" borderId="0" xfId="0" applyNumberFormat="1"/>
    <xf numFmtId="0" fontId="11" fillId="24" borderId="0" xfId="0" applyFont="1" applyFill="1"/>
    <xf numFmtId="0" fontId="0" fillId="24" borderId="0" xfId="0" applyFill="1"/>
    <xf numFmtId="165" fontId="0" fillId="24" borderId="0" xfId="0" applyNumberFormat="1" applyFill="1"/>
    <xf numFmtId="0" fontId="11" fillId="24" borderId="0" xfId="0" applyFont="1" applyFill="1" applyAlignment="1">
      <alignment horizontal="right"/>
    </xf>
    <xf numFmtId="0" fontId="0" fillId="24" borderId="10" xfId="0" applyFill="1" applyBorder="1" applyAlignment="1">
      <alignment horizontal="center"/>
    </xf>
    <xf numFmtId="17" fontId="0" fillId="24" borderId="10" xfId="0" applyNumberFormat="1" applyFill="1" applyBorder="1" applyAlignment="1">
      <alignment horizontal="center"/>
    </xf>
    <xf numFmtId="0" fontId="11" fillId="24" borderId="10" xfId="0" applyFont="1" applyFill="1" applyBorder="1" applyAlignment="1">
      <alignment horizontal="center"/>
    </xf>
    <xf numFmtId="165" fontId="16" fillId="24" borderId="0" xfId="41" applyNumberFormat="1" applyFont="1" applyFill="1"/>
    <xf numFmtId="165" fontId="16" fillId="24" borderId="0" xfId="0" applyNumberFormat="1" applyFont="1" applyFill="1"/>
    <xf numFmtId="0" fontId="13" fillId="24" borderId="0" xfId="0" applyFont="1" applyFill="1"/>
    <xf numFmtId="165" fontId="12" fillId="24" borderId="0" xfId="41" applyNumberFormat="1" applyFont="1" applyFill="1"/>
    <xf numFmtId="165" fontId="12" fillId="24" borderId="0" xfId="0" applyNumberFormat="1" applyFont="1" applyFill="1"/>
    <xf numFmtId="0" fontId="0" fillId="24" borderId="11" xfId="0" applyFill="1" applyBorder="1"/>
    <xf numFmtId="165" fontId="12" fillId="24" borderId="11" xfId="41" applyNumberFormat="1" applyFont="1" applyFill="1" applyBorder="1"/>
    <xf numFmtId="165" fontId="12" fillId="24" borderId="11" xfId="0" applyNumberFormat="1" applyFont="1" applyFill="1" applyBorder="1"/>
    <xf numFmtId="0" fontId="11" fillId="24" borderId="12" xfId="0" applyFont="1" applyFill="1" applyBorder="1" applyAlignment="1">
      <alignment horizontal="center"/>
    </xf>
    <xf numFmtId="165" fontId="16" fillId="24" borderId="12" xfId="41" applyNumberFormat="1" applyFont="1" applyFill="1" applyBorder="1"/>
    <xf numFmtId="0" fontId="14" fillId="24" borderId="0" xfId="0" applyFont="1" applyFill="1"/>
    <xf numFmtId="0" fontId="0" fillId="0" borderId="10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1" xfId="0" applyBorder="1"/>
    <xf numFmtId="164" fontId="13" fillId="0" borderId="0" xfId="41" applyFont="1"/>
    <xf numFmtId="0" fontId="11" fillId="24" borderId="0" xfId="0" applyFont="1" applyFill="1" applyAlignment="1">
      <alignment horizontal="left"/>
    </xf>
    <xf numFmtId="0" fontId="13" fillId="24" borderId="0" xfId="0" applyFont="1" applyFill="1" applyAlignment="1">
      <alignment horizontal="left"/>
    </xf>
    <xf numFmtId="164" fontId="13" fillId="24" borderId="10" xfId="41" applyFont="1" applyFill="1" applyBorder="1" applyAlignment="1">
      <alignment horizontal="center"/>
    </xf>
    <xf numFmtId="17" fontId="13" fillId="24" borderId="10" xfId="41" applyNumberFormat="1" applyFont="1" applyFill="1" applyBorder="1" applyAlignment="1">
      <alignment horizontal="center"/>
    </xf>
    <xf numFmtId="164" fontId="13" fillId="24" borderId="0" xfId="41" applyFont="1" applyFill="1"/>
    <xf numFmtId="169" fontId="13" fillId="24" borderId="0" xfId="0" applyNumberFormat="1" applyFont="1" applyFill="1"/>
    <xf numFmtId="165" fontId="13" fillId="0" borderId="0" xfId="0" applyNumberFormat="1" applyFont="1"/>
    <xf numFmtId="168" fontId="13" fillId="0" borderId="0" xfId="41" applyNumberFormat="1" applyFont="1"/>
    <xf numFmtId="169" fontId="13" fillId="0" borderId="0" xfId="0" applyNumberFormat="1" applyFont="1"/>
    <xf numFmtId="168" fontId="13" fillId="0" borderId="0" xfId="0" applyNumberFormat="1" applyFont="1"/>
    <xf numFmtId="167" fontId="13" fillId="0" borderId="0" xfId="40" applyNumberFormat="1" applyFont="1"/>
    <xf numFmtId="164" fontId="13" fillId="0" borderId="0" xfId="41" applyFont="1" applyBorder="1"/>
    <xf numFmtId="164" fontId="11" fillId="24" borderId="10" xfId="41" applyFont="1" applyFill="1" applyBorder="1" applyAlignment="1">
      <alignment horizontal="center"/>
    </xf>
    <xf numFmtId="164" fontId="11" fillId="0" borderId="0" xfId="41" applyFont="1" applyBorder="1"/>
    <xf numFmtId="164" fontId="13" fillId="0" borderId="0" xfId="41" applyFont="1" applyFill="1"/>
    <xf numFmtId="165" fontId="16" fillId="0" borderId="0" xfId="0" applyNumberFormat="1" applyFont="1"/>
    <xf numFmtId="165" fontId="16" fillId="0" borderId="11" xfId="0" applyNumberFormat="1" applyFont="1" applyBorder="1"/>
    <xf numFmtId="165" fontId="16" fillId="0" borderId="13" xfId="41" applyNumberFormat="1" applyFont="1" applyBorder="1"/>
    <xf numFmtId="0" fontId="11" fillId="0" borderId="12" xfId="0" applyFont="1" applyBorder="1" applyAlignment="1">
      <alignment horizontal="center"/>
    </xf>
    <xf numFmtId="165" fontId="18" fillId="25" borderId="10" xfId="41" applyNumberFormat="1" applyFont="1" applyFill="1" applyBorder="1" applyAlignment="1">
      <alignment horizontal="left"/>
    </xf>
    <xf numFmtId="164" fontId="0" fillId="0" borderId="0" xfId="0" applyNumberFormat="1"/>
    <xf numFmtId="17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13" fillId="0" borderId="0" xfId="40" applyNumberFormat="1" applyFont="1" applyFill="1"/>
    <xf numFmtId="167" fontId="13" fillId="0" borderId="0" xfId="41" applyNumberFormat="1" applyFont="1"/>
    <xf numFmtId="167" fontId="13" fillId="0" borderId="0" xfId="0" applyNumberFormat="1" applyFont="1"/>
    <xf numFmtId="165" fontId="11" fillId="24" borderId="10" xfId="41" applyNumberFormat="1" applyFont="1" applyFill="1" applyBorder="1" applyAlignment="1">
      <alignment horizontal="center"/>
    </xf>
    <xf numFmtId="165" fontId="11" fillId="0" borderId="0" xfId="0" applyNumberFormat="1" applyFont="1"/>
    <xf numFmtId="0" fontId="18" fillId="25" borderId="0" xfId="41" applyNumberFormat="1" applyFont="1" applyFill="1" applyBorder="1" applyAlignment="1">
      <alignment horizontal="left"/>
    </xf>
    <xf numFmtId="164" fontId="0" fillId="0" borderId="0" xfId="41" applyFont="1"/>
    <xf numFmtId="164" fontId="0" fillId="0" borderId="0" xfId="41" applyFont="1" applyBorder="1"/>
    <xf numFmtId="165" fontId="12" fillId="0" borderId="0" xfId="0" applyNumberFormat="1" applyFont="1"/>
    <xf numFmtId="0" fontId="19" fillId="0" borderId="7" xfId="37" applyFont="1" applyBorder="1" applyAlignment="1">
      <alignment horizontal="left" wrapText="1"/>
    </xf>
    <xf numFmtId="165" fontId="17" fillId="25" borderId="0" xfId="41" applyNumberFormat="1" applyFont="1" applyFill="1" applyBorder="1" applyAlignment="1">
      <alignment horizontal="left"/>
    </xf>
    <xf numFmtId="165" fontId="11" fillId="24" borderId="0" xfId="41" applyNumberFormat="1" applyFont="1" applyFill="1" applyBorder="1" applyAlignment="1">
      <alignment horizontal="right"/>
    </xf>
    <xf numFmtId="165" fontId="17" fillId="25" borderId="12" xfId="41" applyNumberFormat="1" applyFont="1" applyFill="1" applyBorder="1" applyAlignment="1">
      <alignment horizontal="left"/>
    </xf>
    <xf numFmtId="165" fontId="20" fillId="0" borderId="7" xfId="41" applyNumberFormat="1" applyFont="1" applyFill="1" applyBorder="1" applyAlignment="1">
      <alignment horizontal="right" wrapText="1"/>
    </xf>
    <xf numFmtId="165" fontId="19" fillId="25" borderId="0" xfId="41" applyNumberFormat="1" applyFont="1" applyFill="1" applyBorder="1" applyAlignment="1">
      <alignment horizontal="left"/>
    </xf>
    <xf numFmtId="0" fontId="10" fillId="0" borderId="0" xfId="0" applyFont="1"/>
    <xf numFmtId="0" fontId="10" fillId="24" borderId="0" xfId="0" applyFont="1" applyFill="1" applyAlignment="1">
      <alignment horizontal="left"/>
    </xf>
    <xf numFmtId="0" fontId="10" fillId="24" borderId="0" xfId="0" applyFont="1" applyFill="1"/>
    <xf numFmtId="0" fontId="11" fillId="0" borderId="0" xfId="77" applyFont="1"/>
    <xf numFmtId="0" fontId="10" fillId="0" borderId="0" xfId="88"/>
    <xf numFmtId="0" fontId="12" fillId="0" borderId="0" xfId="88" applyFont="1"/>
    <xf numFmtId="164" fontId="12" fillId="0" borderId="0" xfId="87" applyFont="1"/>
    <xf numFmtId="0" fontId="43" fillId="0" borderId="0" xfId="0" applyFont="1"/>
    <xf numFmtId="0" fontId="44" fillId="0" borderId="0" xfId="0" applyFont="1"/>
    <xf numFmtId="0" fontId="11" fillId="24" borderId="0" xfId="0" applyFont="1" applyFill="1" applyAlignment="1">
      <alignment horizontal="right" vertical="center"/>
    </xf>
    <xf numFmtId="0" fontId="10" fillId="0" borderId="0" xfId="77"/>
    <xf numFmtId="0" fontId="10" fillId="0" borderId="0" xfId="77" applyAlignment="1">
      <alignment horizontal="center" vertical="center" wrapText="1"/>
    </xf>
    <xf numFmtId="17" fontId="11" fillId="0" borderId="0" xfId="77" applyNumberFormat="1" applyFont="1" applyAlignment="1">
      <alignment horizontal="center" vertical="center" wrapText="1"/>
    </xf>
    <xf numFmtId="17" fontId="10" fillId="0" borderId="0" xfId="77" applyNumberFormat="1" applyAlignment="1">
      <alignment horizontal="center" vertical="center" wrapText="1"/>
    </xf>
    <xf numFmtId="17" fontId="10" fillId="0" borderId="0" xfId="0" applyNumberFormat="1" applyFont="1" applyAlignment="1">
      <alignment horizontal="left"/>
    </xf>
    <xf numFmtId="0" fontId="10" fillId="0" borderId="14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5" fontId="11" fillId="0" borderId="0" xfId="41" applyNumberFormat="1" applyFont="1" applyFill="1" applyBorder="1" applyAlignment="1">
      <alignment horizontal="center" vertical="center" wrapText="1"/>
    </xf>
    <xf numFmtId="0" fontId="11" fillId="0" borderId="9" xfId="77" applyFont="1" applyBorder="1" applyAlignment="1">
      <alignment horizontal="center" vertical="center" wrapText="1"/>
    </xf>
    <xf numFmtId="0" fontId="11" fillId="0" borderId="15" xfId="77" applyFont="1" applyBorder="1" applyAlignment="1">
      <alignment horizontal="center" vertical="center" wrapText="1"/>
    </xf>
    <xf numFmtId="17" fontId="11" fillId="24" borderId="10" xfId="41" applyNumberFormat="1" applyFont="1" applyFill="1" applyBorder="1" applyAlignment="1">
      <alignment horizontal="center"/>
    </xf>
    <xf numFmtId="0" fontId="12" fillId="0" borderId="0" xfId="88" applyFont="1" applyAlignment="1">
      <alignment wrapText="1"/>
    </xf>
    <xf numFmtId="0" fontId="47" fillId="0" borderId="0" xfId="88" applyFont="1"/>
    <xf numFmtId="165" fontId="10" fillId="28" borderId="0" xfId="41" applyNumberFormat="1" applyFont="1" applyFill="1" applyBorder="1" applyAlignment="1" applyProtection="1"/>
    <xf numFmtId="172" fontId="0" fillId="0" borderId="0" xfId="0" applyNumberFormat="1"/>
    <xf numFmtId="165" fontId="11" fillId="0" borderId="0" xfId="88" applyNumberFormat="1" applyFont="1"/>
    <xf numFmtId="165" fontId="10" fillId="28" borderId="0" xfId="0" applyNumberFormat="1" applyFont="1" applyFill="1"/>
    <xf numFmtId="165" fontId="11" fillId="28" borderId="0" xfId="41" applyNumberFormat="1" applyFont="1" applyFill="1" applyBorder="1" applyAlignment="1" applyProtection="1"/>
    <xf numFmtId="165" fontId="10" fillId="0" borderId="0" xfId="41" applyNumberFormat="1" applyFont="1" applyBorder="1"/>
    <xf numFmtId="43" fontId="10" fillId="0" borderId="0" xfId="97" applyFont="1" applyBorder="1"/>
    <xf numFmtId="0" fontId="8" fillId="0" borderId="0" xfId="0" applyFont="1"/>
    <xf numFmtId="17" fontId="11" fillId="0" borderId="0" xfId="0" applyNumberFormat="1" applyFont="1" applyAlignment="1">
      <alignment horizontal="center" vertical="center" wrapText="1"/>
    </xf>
    <xf numFmtId="165" fontId="10" fillId="0" borderId="0" xfId="97" applyNumberFormat="1" applyFont="1" applyFill="1" applyBorder="1"/>
    <xf numFmtId="0" fontId="11" fillId="0" borderId="15" xfId="0" applyFont="1" applyBorder="1" applyAlignment="1">
      <alignment horizontal="center" vertical="center" wrapText="1"/>
    </xf>
    <xf numFmtId="165" fontId="10" fillId="28" borderId="25" xfId="97" applyNumberFormat="1" applyFont="1" applyFill="1" applyBorder="1" applyAlignment="1" applyProtection="1"/>
    <xf numFmtId="165" fontId="10" fillId="28" borderId="0" xfId="97" applyNumberFormat="1" applyFont="1" applyFill="1" applyBorder="1" applyAlignment="1" applyProtection="1"/>
    <xf numFmtId="43" fontId="11" fillId="24" borderId="10" xfId="97" applyFont="1" applyFill="1" applyBorder="1" applyAlignment="1">
      <alignment horizontal="center"/>
    </xf>
    <xf numFmtId="43" fontId="0" fillId="0" borderId="0" xfId="97" applyFont="1"/>
    <xf numFmtId="43" fontId="12" fillId="0" borderId="0" xfId="96" applyFont="1"/>
    <xf numFmtId="0" fontId="17" fillId="0" borderId="0" xfId="118" applyAlignment="1">
      <alignment horizontal="left" wrapText="1"/>
    </xf>
    <xf numFmtId="0" fontId="17" fillId="0" borderId="16" xfId="118" applyBorder="1" applyAlignment="1">
      <alignment horizontal="left" wrapText="1"/>
    </xf>
    <xf numFmtId="0" fontId="17" fillId="0" borderId="12" xfId="118" applyBorder="1" applyAlignment="1">
      <alignment horizontal="left" wrapText="1"/>
    </xf>
    <xf numFmtId="0" fontId="17" fillId="0" borderId="0" xfId="118" applyAlignment="1">
      <alignment horizontal="left"/>
    </xf>
    <xf numFmtId="17" fontId="11" fillId="24" borderId="10" xfId="97" applyNumberFormat="1" applyFont="1" applyFill="1" applyBorder="1" applyAlignment="1">
      <alignment horizontal="center"/>
    </xf>
    <xf numFmtId="165" fontId="18" fillId="0" borderId="0" xfId="97" applyNumberFormat="1" applyFont="1" applyFill="1" applyBorder="1" applyAlignment="1">
      <alignment horizontal="right" wrapText="1"/>
    </xf>
    <xf numFmtId="43" fontId="46" fillId="0" borderId="0" xfId="97" applyFont="1" applyBorder="1"/>
    <xf numFmtId="43" fontId="12" fillId="0" borderId="0" xfId="96" applyFont="1" applyBorder="1"/>
    <xf numFmtId="173" fontId="8" fillId="0" borderId="0" xfId="97" applyNumberFormat="1" applyFont="1"/>
    <xf numFmtId="43" fontId="11" fillId="24" borderId="20" xfId="97" applyFont="1" applyFill="1" applyBorder="1" applyAlignment="1">
      <alignment horizontal="center"/>
    </xf>
    <xf numFmtId="165" fontId="18" fillId="25" borderId="20" xfId="97" applyNumberFormat="1" applyFont="1" applyFill="1" applyBorder="1" applyAlignment="1">
      <alignment horizontal="left"/>
    </xf>
    <xf numFmtId="173" fontId="8" fillId="0" borderId="12" xfId="97" applyNumberFormat="1" applyFont="1" applyBorder="1"/>
    <xf numFmtId="43" fontId="14" fillId="0" borderId="0" xfId="97" applyFont="1" applyFill="1"/>
    <xf numFmtId="171" fontId="11" fillId="0" borderId="0" xfId="0" applyNumberFormat="1" applyFont="1"/>
    <xf numFmtId="171" fontId="0" fillId="0" borderId="0" xfId="0" applyNumberFormat="1"/>
    <xf numFmtId="171" fontId="8" fillId="0" borderId="0" xfId="0" applyNumberFormat="1" applyFont="1"/>
    <xf numFmtId="0" fontId="11" fillId="0" borderId="22" xfId="0" applyFont="1" applyBorder="1" applyAlignment="1">
      <alignment horizontal="center"/>
    </xf>
    <xf numFmtId="49" fontId="45" fillId="0" borderId="2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5" fillId="27" borderId="21" xfId="0" applyNumberFormat="1" applyFont="1" applyFill="1" applyBorder="1" applyAlignment="1">
      <alignment horizontal="center" wrapText="1"/>
    </xf>
    <xf numFmtId="171" fontId="10" fillId="0" borderId="0" xfId="0" applyNumberFormat="1" applyFont="1"/>
    <xf numFmtId="49" fontId="45" fillId="0" borderId="0" xfId="0" applyNumberFormat="1" applyFont="1" applyAlignment="1">
      <alignment horizontal="center"/>
    </xf>
    <xf numFmtId="170" fontId="45" fillId="0" borderId="0" xfId="0" applyNumberFormat="1" applyFont="1" applyAlignment="1">
      <alignment horizontal="center"/>
    </xf>
    <xf numFmtId="171" fontId="46" fillId="0" borderId="0" xfId="0" applyNumberFormat="1" applyFont="1"/>
    <xf numFmtId="164" fontId="10" fillId="0" borderId="0" xfId="41" applyFont="1" applyBorder="1"/>
    <xf numFmtId="165" fontId="10" fillId="28" borderId="0" xfId="97" applyNumberFormat="1" applyFont="1" applyFill="1" applyBorder="1" applyAlignment="1" applyProtection="1">
      <alignment horizontal="center"/>
    </xf>
    <xf numFmtId="165" fontId="10" fillId="0" borderId="0" xfId="41" applyNumberFormat="1" applyFont="1" applyFill="1" applyBorder="1" applyAlignment="1">
      <alignment horizontal="center" vertical="center" wrapText="1"/>
    </xf>
    <xf numFmtId="165" fontId="10" fillId="0" borderId="24" xfId="41" applyNumberFormat="1" applyFont="1" applyFill="1" applyBorder="1" applyAlignment="1">
      <alignment horizontal="center" vertical="center" wrapText="1"/>
    </xf>
    <xf numFmtId="165" fontId="11" fillId="28" borderId="16" xfId="41" applyNumberFormat="1" applyFont="1" applyFill="1" applyBorder="1" applyAlignment="1" applyProtection="1"/>
    <xf numFmtId="0" fontId="11" fillId="0" borderId="0" xfId="77" applyFont="1" applyAlignment="1">
      <alignment horizontal="center" vertical="center" wrapText="1"/>
    </xf>
    <xf numFmtId="165" fontId="11" fillId="0" borderId="0" xfId="41" applyNumberFormat="1" applyFont="1" applyBorder="1"/>
    <xf numFmtId="165" fontId="11" fillId="28" borderId="16" xfId="97" applyNumberFormat="1" applyFont="1" applyFill="1" applyBorder="1" applyAlignment="1" applyProtection="1"/>
    <xf numFmtId="165" fontId="11" fillId="28" borderId="0" xfId="97" applyNumberFormat="1" applyFont="1" applyFill="1" applyBorder="1" applyAlignment="1" applyProtection="1"/>
    <xf numFmtId="165" fontId="11" fillId="28" borderId="0" xfId="97" applyNumberFormat="1" applyFont="1" applyFill="1" applyBorder="1" applyAlignment="1" applyProtection="1">
      <alignment horizontal="center"/>
    </xf>
    <xf numFmtId="171" fontId="0" fillId="0" borderId="0" xfId="0" applyNumberFormat="1" applyBorder="1"/>
    <xf numFmtId="17" fontId="10" fillId="0" borderId="0" xfId="77" applyNumberFormat="1" applyBorder="1" applyAlignment="1">
      <alignment horizontal="center" vertical="center" wrapText="1"/>
    </xf>
    <xf numFmtId="165" fontId="10" fillId="0" borderId="0" xfId="77" applyNumberFormat="1" applyBorder="1"/>
    <xf numFmtId="0" fontId="11" fillId="0" borderId="0" xfId="88" applyFont="1"/>
    <xf numFmtId="0" fontId="10" fillId="0" borderId="0" xfId="88" applyFont="1"/>
    <xf numFmtId="165" fontId="11" fillId="24" borderId="0" xfId="96" applyNumberFormat="1" applyFont="1" applyFill="1"/>
    <xf numFmtId="165" fontId="10" fillId="24" borderId="0" xfId="96" applyNumberFormat="1" applyFont="1" applyFill="1"/>
    <xf numFmtId="165" fontId="10" fillId="0" borderId="0" xfId="41" applyNumberFormat="1" applyBorder="1"/>
    <xf numFmtId="165" fontId="10" fillId="0" borderId="0" xfId="88" applyNumberFormat="1" applyFont="1"/>
    <xf numFmtId="17" fontId="11" fillId="0" borderId="0" xfId="77" applyNumberFormat="1" applyFont="1" applyBorder="1" applyAlignment="1">
      <alignment horizontal="center" vertical="center" wrapText="1"/>
    </xf>
    <xf numFmtId="171" fontId="11" fillId="0" borderId="0" xfId="623" applyNumberFormat="1" applyFont="1"/>
    <xf numFmtId="171" fontId="10" fillId="0" borderId="0" xfId="623" applyNumberFormat="1"/>
    <xf numFmtId="171" fontId="8" fillId="0" borderId="0" xfId="986" applyNumberFormat="1" applyFont="1" applyFill="1"/>
    <xf numFmtId="171" fontId="8" fillId="0" borderId="0" xfId="623" applyNumberFormat="1" applyFont="1"/>
    <xf numFmtId="171" fontId="8" fillId="0" borderId="0" xfId="986" applyNumberFormat="1" applyFont="1" applyFill="1" applyBorder="1"/>
    <xf numFmtId="171" fontId="10" fillId="0" borderId="0" xfId="623" applyNumberFormat="1" applyFont="1"/>
    <xf numFmtId="171" fontId="10" fillId="0" borderId="0" xfId="623" applyNumberFormat="1" applyBorder="1"/>
    <xf numFmtId="171" fontId="11" fillId="0" borderId="0" xfId="623" applyNumberFormat="1" applyFont="1" applyBorder="1"/>
    <xf numFmtId="43" fontId="44" fillId="0" borderId="0" xfId="0" applyNumberFormat="1" applyFont="1"/>
    <xf numFmtId="0" fontId="11" fillId="0" borderId="20" xfId="0" applyFont="1" applyBorder="1"/>
    <xf numFmtId="0" fontId="11" fillId="0" borderId="0" xfId="0" applyFont="1" applyBorder="1"/>
    <xf numFmtId="0" fontId="12" fillId="0" borderId="0" xfId="88" applyFont="1" applyAlignment="1">
      <alignment wrapText="1"/>
    </xf>
    <xf numFmtId="0" fontId="11" fillId="0" borderId="0" xfId="0" applyNumberFormat="1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165" fontId="10" fillId="0" borderId="0" xfId="0" applyNumberFormat="1" applyFont="1"/>
    <xf numFmtId="4" fontId="63" fillId="0" borderId="0" xfId="0" applyNumberFormat="1" applyFont="1"/>
    <xf numFmtId="176" fontId="11" fillId="0" borderId="0" xfId="0" applyNumberFormat="1" applyFont="1" applyBorder="1" applyAlignment="1">
      <alignment horizontal="center"/>
    </xf>
    <xf numFmtId="176" fontId="45" fillId="0" borderId="23" xfId="0" applyNumberFormat="1" applyFont="1" applyBorder="1" applyAlignment="1">
      <alignment horizontal="center"/>
    </xf>
    <xf numFmtId="176" fontId="11" fillId="0" borderId="0" xfId="0" applyNumberFormat="1" applyFont="1" applyAlignment="1">
      <alignment horizontal="center"/>
    </xf>
    <xf numFmtId="176" fontId="45" fillId="0" borderId="0" xfId="0" applyNumberFormat="1" applyFont="1" applyAlignment="1">
      <alignment horizontal="center"/>
    </xf>
    <xf numFmtId="176" fontId="45" fillId="0" borderId="0" xfId="0" applyNumberFormat="1" applyFont="1" applyBorder="1" applyAlignment="1">
      <alignment horizontal="center"/>
    </xf>
    <xf numFmtId="17" fontId="10" fillId="0" borderId="0" xfId="77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left"/>
    </xf>
    <xf numFmtId="176" fontId="11" fillId="0" borderId="9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left"/>
    </xf>
    <xf numFmtId="176" fontId="8" fillId="0" borderId="0" xfId="0" applyNumberFormat="1" applyFont="1"/>
    <xf numFmtId="176" fontId="43" fillId="0" borderId="0" xfId="0" applyNumberFormat="1" applyFont="1"/>
    <xf numFmtId="165" fontId="10" fillId="28" borderId="12" xfId="97" applyNumberFormat="1" applyFont="1" applyFill="1" applyBorder="1" applyAlignment="1" applyProtection="1"/>
    <xf numFmtId="165" fontId="18" fillId="0" borderId="36" xfId="97" applyNumberFormat="1" applyFont="1" applyFill="1" applyBorder="1" applyAlignment="1">
      <alignment horizontal="right" wrapText="1"/>
    </xf>
    <xf numFmtId="171" fontId="10" fillId="0" borderId="0" xfId="0" applyNumberFormat="1" applyFont="1" applyBorder="1"/>
    <xf numFmtId="0" fontId="67" fillId="60" borderId="0" xfId="0" applyFont="1" applyFill="1"/>
    <xf numFmtId="0" fontId="12" fillId="0" borderId="0" xfId="88" applyFont="1" applyAlignment="1">
      <alignment wrapText="1"/>
    </xf>
    <xf numFmtId="0" fontId="0" fillId="0" borderId="0" xfId="0" applyBorder="1"/>
    <xf numFmtId="177" fontId="68" fillId="0" borderId="0" xfId="41" applyNumberFormat="1" applyFont="1" applyBorder="1" applyAlignment="1" applyProtection="1"/>
    <xf numFmtId="165" fontId="69" fillId="0" borderId="36" xfId="41" applyNumberFormat="1" applyFont="1" applyBorder="1" applyAlignment="1" applyProtection="1"/>
    <xf numFmtId="0" fontId="12" fillId="0" borderId="0" xfId="88" applyFont="1" applyAlignment="1">
      <alignment wrapText="1"/>
    </xf>
    <xf numFmtId="171" fontId="11" fillId="0" borderId="0" xfId="0" applyNumberFormat="1" applyFont="1" applyBorder="1"/>
    <xf numFmtId="171" fontId="8" fillId="0" borderId="0" xfId="41" applyNumberFormat="1" applyFont="1" applyFill="1"/>
    <xf numFmtId="176" fontId="10" fillId="0" borderId="12" xfId="0" applyNumberFormat="1" applyFont="1" applyBorder="1" applyAlignment="1">
      <alignment horizontal="center" vertical="center" wrapText="1"/>
    </xf>
    <xf numFmtId="17" fontId="10" fillId="0" borderId="12" xfId="77" applyNumberFormat="1" applyFont="1" applyBorder="1" applyAlignment="1">
      <alignment horizontal="center" vertical="center" wrapText="1"/>
    </xf>
    <xf numFmtId="165" fontId="10" fillId="0" borderId="0" xfId="623" applyNumberFormat="1" applyBorder="1"/>
    <xf numFmtId="165" fontId="10" fillId="0" borderId="12" xfId="41" applyNumberFormat="1" applyFont="1" applyBorder="1"/>
    <xf numFmtId="165" fontId="10" fillId="0" borderId="12" xfId="623" applyNumberFormat="1" applyBorder="1"/>
    <xf numFmtId="0" fontId="11" fillId="24" borderId="0" xfId="0" applyFont="1" applyFill="1" applyAlignment="1">
      <alignment horizontal="right" vertical="center"/>
    </xf>
    <xf numFmtId="0" fontId="14" fillId="24" borderId="0" xfId="0" applyFont="1" applyFill="1" applyAlignment="1">
      <alignment wrapText="1"/>
    </xf>
    <xf numFmtId="0" fontId="13" fillId="24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24" borderId="16" xfId="0" applyFont="1" applyFill="1" applyBorder="1" applyAlignment="1">
      <alignment wrapText="1"/>
    </xf>
    <xf numFmtId="0" fontId="47" fillId="0" borderId="12" xfId="0" applyFont="1" applyBorder="1" applyAlignment="1">
      <alignment horizontal="center"/>
    </xf>
    <xf numFmtId="0" fontId="12" fillId="0" borderId="0" xfId="88" applyFont="1" applyAlignment="1">
      <alignment wrapText="1"/>
    </xf>
    <xf numFmtId="0" fontId="47" fillId="0" borderId="12" xfId="0" applyFont="1" applyBorder="1" applyAlignment="1">
      <alignment horizontal="right"/>
    </xf>
  </cellXfs>
  <cellStyles count="177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44"/>
    <cellStyle name="20% - Cor2" xfId="45"/>
    <cellStyle name="20% - Cor3" xfId="46"/>
    <cellStyle name="20% - Cor4" xfId="47"/>
    <cellStyle name="20% - Cor5" xfId="48"/>
    <cellStyle name="20% - Cor6" xfId="49"/>
    <cellStyle name="20% - Ênfase1 2" xfId="190"/>
    <cellStyle name="20% - Ênfase1 2 2" xfId="1039"/>
    <cellStyle name="20% - Ênfase2 2" xfId="194"/>
    <cellStyle name="20% - Ênfase2 2 2" xfId="1041"/>
    <cellStyle name="20% - Ênfase3 2" xfId="198"/>
    <cellStyle name="20% - Ênfase3 2 2" xfId="1043"/>
    <cellStyle name="20% - Ênfase4 2" xfId="202"/>
    <cellStyle name="20% - Ênfase4 2 2" xfId="1045"/>
    <cellStyle name="20% - Ênfase5 2" xfId="206"/>
    <cellStyle name="20% - Ênfase5 2 2" xfId="1047"/>
    <cellStyle name="20% - Ênfase6 2" xfId="210"/>
    <cellStyle name="20% - Ênfase6 2 2" xfId="1049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50"/>
    <cellStyle name="40% - Cor2" xfId="51"/>
    <cellStyle name="40% - Cor3" xfId="52"/>
    <cellStyle name="40% - Cor4" xfId="53"/>
    <cellStyle name="40% - Cor5" xfId="54"/>
    <cellStyle name="40% - Cor6" xfId="55"/>
    <cellStyle name="40% - Ênfase1 2" xfId="191"/>
    <cellStyle name="40% - Ênfase1 2 2" xfId="1040"/>
    <cellStyle name="40% - Ênfase2 2" xfId="195"/>
    <cellStyle name="40% - Ênfase2 2 2" xfId="1042"/>
    <cellStyle name="40% - Ênfase3 2" xfId="199"/>
    <cellStyle name="40% - Ênfase3 2 2" xfId="1044"/>
    <cellStyle name="40% - Ênfase4 2" xfId="203"/>
    <cellStyle name="40% - Ênfase4 2 2" xfId="1046"/>
    <cellStyle name="40% - Ênfase5 2" xfId="207"/>
    <cellStyle name="40% - Ênfase5 2 2" xfId="1048"/>
    <cellStyle name="40% - Ênfase6 2" xfId="211"/>
    <cellStyle name="40% - Ênfase6 2 2" xfId="1050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56"/>
    <cellStyle name="60% - Cor2" xfId="57"/>
    <cellStyle name="60% - Cor3" xfId="58"/>
    <cellStyle name="60% - Cor4" xfId="59"/>
    <cellStyle name="60% - Cor5" xfId="60"/>
    <cellStyle name="60% - Cor6" xfId="61"/>
    <cellStyle name="60% - Ênfase1 2" xfId="192"/>
    <cellStyle name="60% - Ênfase2 2" xfId="196"/>
    <cellStyle name="60% - Ênfase3 2" xfId="200"/>
    <cellStyle name="60% - Ênfase4 2" xfId="204"/>
    <cellStyle name="60% - Ênfase5 2" xfId="208"/>
    <cellStyle name="60% - Ênfase6 2" xfId="212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om 2" xfId="178"/>
    <cellStyle name="Cabeçalho 1" xfId="62"/>
    <cellStyle name="Cabeçalho 2" xfId="63"/>
    <cellStyle name="Cabeçalho 3" xfId="64"/>
    <cellStyle name="Cabeçalho 4" xfId="65"/>
    <cellStyle name="Calculation" xfId="26"/>
    <cellStyle name="Cálculo 2" xfId="183"/>
    <cellStyle name="Célula de Verificação 2" xfId="185"/>
    <cellStyle name="Célula Ligada" xfId="66"/>
    <cellStyle name="Célula Vinculada 2" xfId="184"/>
    <cellStyle name="Check Cell" xfId="27"/>
    <cellStyle name="Cor1" xfId="67"/>
    <cellStyle name="Cor2" xfId="68"/>
    <cellStyle name="Cor3" xfId="69"/>
    <cellStyle name="Cor4" xfId="70"/>
    <cellStyle name="Cor5" xfId="71"/>
    <cellStyle name="Cor6" xfId="72"/>
    <cellStyle name="Correto" xfId="73"/>
    <cellStyle name="Ênfase1 2" xfId="189"/>
    <cellStyle name="Ênfase2 2" xfId="193"/>
    <cellStyle name="Ênfase3 2" xfId="197"/>
    <cellStyle name="Ênfase4 2" xfId="201"/>
    <cellStyle name="Ênfase5 2" xfId="205"/>
    <cellStyle name="Ênfase6 2" xfId="209"/>
    <cellStyle name="Entrada 2" xfId="181"/>
    <cellStyle name="Excel Built-in Normal" xfId="74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correto 2" xfId="179"/>
    <cellStyle name="Input" xfId="34"/>
    <cellStyle name="Linked Cell" xfId="35"/>
    <cellStyle name="Moeda 2" xfId="161"/>
    <cellStyle name="Neutra 2" xfId="180"/>
    <cellStyle name="Neutral" xfId="36"/>
    <cellStyle name="Neutro" xfId="75"/>
    <cellStyle name="Normal" xfId="0" builtinId="0"/>
    <cellStyle name="Normal 10" xfId="144"/>
    <cellStyle name="Normal 10 2" xfId="1020"/>
    <cellStyle name="Normal 11" xfId="610"/>
    <cellStyle name="Normal 2" xfId="76"/>
    <cellStyle name="Normal 2 10" xfId="623"/>
    <cellStyle name="Normal 2 11" xfId="978"/>
    <cellStyle name="Normal 2 2" xfId="77"/>
    <cellStyle name="Normal 2 2 2" xfId="88"/>
    <cellStyle name="Normal 2 2 2 2" xfId="287"/>
    <cellStyle name="Normal 2 2 2 2 2" xfId="1099"/>
    <cellStyle name="Normal 2 2 3" xfId="90"/>
    <cellStyle name="Normal 2 2 3 2" xfId="124"/>
    <cellStyle name="Normal 2 2 3 2 2" xfId="1004"/>
    <cellStyle name="Normal 2 2 3 3" xfId="162"/>
    <cellStyle name="Normal 2 2 3 4" xfId="983"/>
    <cellStyle name="Normal 2 2 4" xfId="113"/>
    <cellStyle name="Normal 2 2 4 2" xfId="136"/>
    <cellStyle name="Normal 2 2 4 2 2" xfId="1016"/>
    <cellStyle name="Normal 2 2 4 3" xfId="625"/>
    <cellStyle name="Normal 2 2 4 3 2" xfId="1424"/>
    <cellStyle name="Normal 2 2 4 4" xfId="995"/>
    <cellStyle name="Normal 2 2 5" xfId="147"/>
    <cellStyle name="Normal 2 2 5 2" xfId="1023"/>
    <cellStyle name="Normal 2 3" xfId="119"/>
    <cellStyle name="Normal 2 3 2" xfId="175"/>
    <cellStyle name="Normal 2 3 3" xfId="999"/>
    <cellStyle name="Normal 2 4" xfId="224"/>
    <cellStyle name="Normal 2 5" xfId="222"/>
    <cellStyle name="Normal 2 6" xfId="218"/>
    <cellStyle name="Normal 2 7" xfId="232"/>
    <cellStyle name="Normal 2 7 2" xfId="1060"/>
    <cellStyle name="Normal 2 8" xfId="241"/>
    <cellStyle name="Normal 2 8 2" xfId="247"/>
    <cellStyle name="Normal 2 8 3" xfId="258"/>
    <cellStyle name="Normal 2 8 3 2" xfId="272"/>
    <cellStyle name="Normal 2 8 3 2 2" xfId="1094"/>
    <cellStyle name="Normal 2 8 4" xfId="1067"/>
    <cellStyle name="Normal 2 9" xfId="254"/>
    <cellStyle name="Normal 2 9 2" xfId="1077"/>
    <cellStyle name="Normal 3" xfId="78"/>
    <cellStyle name="Normal 3 2" xfId="102"/>
    <cellStyle name="Normal 3 2 2" xfId="163"/>
    <cellStyle name="Normal 3 2 3" xfId="617"/>
    <cellStyle name="Normal 3 2 3 2" xfId="1420"/>
    <cellStyle name="Normal 3 3" xfId="213"/>
    <cellStyle name="Normal 3 4" xfId="223"/>
    <cellStyle name="Normal 3 5" xfId="225"/>
    <cellStyle name="Normal 3 6" xfId="231"/>
    <cellStyle name="Normal 3 7" xfId="288"/>
    <cellStyle name="Normal 3 8" xfId="626"/>
    <cellStyle name="Normal 3 9" xfId="614"/>
    <cellStyle name="Normal 3 9 2" xfId="1417"/>
    <cellStyle name="Normal 4" xfId="100"/>
    <cellStyle name="Normal 4 2" xfId="103"/>
    <cellStyle name="Normal 4 2 2" xfId="672"/>
    <cellStyle name="Normal 4 2 3" xfId="618"/>
    <cellStyle name="Normal 4 3" xfId="164"/>
    <cellStyle name="Normal 4 3 2" xfId="1033"/>
    <cellStyle name="Normal 4 4" xfId="627"/>
    <cellStyle name="Normal 5" xfId="101"/>
    <cellStyle name="Normal 5 2" xfId="286"/>
    <cellStyle name="Normal 5 3" xfId="160"/>
    <cellStyle name="Normal 5 4" xfId="624"/>
    <cellStyle name="Normal 6" xfId="89"/>
    <cellStyle name="Normal 6 2" xfId="123"/>
    <cellStyle name="Normal 6 2 2" xfId="641"/>
    <cellStyle name="Normal 6 2 3" xfId="1003"/>
    <cellStyle name="Normal 6 3" xfId="171"/>
    <cellStyle name="Normal 6 4" xfId="606"/>
    <cellStyle name="Normal 6 4 2" xfId="1411"/>
    <cellStyle name="Normal 6 5" xfId="619"/>
    <cellStyle name="Normal 6 6" xfId="982"/>
    <cellStyle name="Normal 7" xfId="110"/>
    <cellStyle name="Normal 7 2" xfId="133"/>
    <cellStyle name="Normal 7 2 2" xfId="252"/>
    <cellStyle name="Normal 7 2 2 2" xfId="1075"/>
    <cellStyle name="Normal 7 2 3" xfId="1013"/>
    <cellStyle name="Normal 7 3" xfId="246"/>
    <cellStyle name="Normal 7 3 2" xfId="1071"/>
    <cellStyle name="Normal 7 4" xfId="341"/>
    <cellStyle name="Normal 7 5" xfId="151"/>
    <cellStyle name="Normal 7 6" xfId="992"/>
    <cellStyle name="Normal 8" xfId="230"/>
    <cellStyle name="Normal 8 2" xfId="262"/>
    <cellStyle name="Normal 8 2 2" xfId="1084"/>
    <cellStyle name="Normal 8 3" xfId="268"/>
    <cellStyle name="Normal 8 3 2" xfId="1090"/>
    <cellStyle name="Normal 8 4" xfId="1059"/>
    <cellStyle name="Normal 9" xfId="295"/>
    <cellStyle name="Normal 9 2" xfId="384"/>
    <cellStyle name="Normal_BASE TAB 6_1" xfId="37"/>
    <cellStyle name="Normal_BASE TAB 6_1 2" xfId="118"/>
    <cellStyle name="Nota 2" xfId="176"/>
    <cellStyle name="Nota 2 2" xfId="253"/>
    <cellStyle name="Nota 2 2 2" xfId="1076"/>
    <cellStyle name="Nota 2 3" xfId="250"/>
    <cellStyle name="Nota 2 3 2" xfId="1074"/>
    <cellStyle name="Nota 2 4" xfId="1038"/>
    <cellStyle name="Nota 3" xfId="226"/>
    <cellStyle name="Nota 3 2" xfId="260"/>
    <cellStyle name="Nota 3 2 2" xfId="1082"/>
    <cellStyle name="Nota 3 3" xfId="266"/>
    <cellStyle name="Nota 3 3 2" xfId="1088"/>
    <cellStyle name="Nota 3 4" xfId="1056"/>
    <cellStyle name="Note" xfId="38"/>
    <cellStyle name="Note 2" xfId="79"/>
    <cellStyle name="Note 2 2" xfId="91"/>
    <cellStyle name="Output" xfId="39"/>
    <cellStyle name="Porcentagem" xfId="40" builtinId="5"/>
    <cellStyle name="Porcentagem 2" xfId="81"/>
    <cellStyle name="Porcentagem 2 10" xfId="277"/>
    <cellStyle name="Porcentagem 2 11" xfId="278"/>
    <cellStyle name="Porcentagem 2 12" xfId="279"/>
    <cellStyle name="Porcentagem 2 13" xfId="280"/>
    <cellStyle name="Porcentagem 2 14" xfId="281"/>
    <cellStyle name="Porcentagem 2 15" xfId="290"/>
    <cellStyle name="Porcentagem 2 16" xfId="154"/>
    <cellStyle name="Porcentagem 2 17" xfId="628"/>
    <cellStyle name="Porcentagem 2 2" xfId="92"/>
    <cellStyle name="Porcentagem 2 3" xfId="105"/>
    <cellStyle name="Porcentagem 2 3 2" xfId="166"/>
    <cellStyle name="Porcentagem 2 4" xfId="214"/>
    <cellStyle name="Porcentagem 2 5" xfId="229"/>
    <cellStyle name="Porcentagem 2 6" xfId="233"/>
    <cellStyle name="Porcentagem 2 7" xfId="237"/>
    <cellStyle name="Porcentagem 2 8" xfId="275"/>
    <cellStyle name="Porcentagem 2 9" xfId="276"/>
    <cellStyle name="Porcentagem 3" xfId="82"/>
    <cellStyle name="Porcentagem 3 2" xfId="93"/>
    <cellStyle name="Porcentagem 3 2 2" xfId="167"/>
    <cellStyle name="Porcentagem 3 2 2 2" xfId="1034"/>
    <cellStyle name="Porcentagem 3 3" xfId="106"/>
    <cellStyle name="Porcentagem 3 3 2" xfId="215"/>
    <cellStyle name="Porcentagem 3 3 2 2" xfId="1051"/>
    <cellStyle name="Porcentagem 3 4" xfId="220"/>
    <cellStyle name="Porcentagem 3 4 2" xfId="1054"/>
    <cellStyle name="Porcentagem 3 5" xfId="234"/>
    <cellStyle name="Porcentagem 3 5 2" xfId="1061"/>
    <cellStyle name="Porcentagem 3 6" xfId="238"/>
    <cellStyle name="Porcentagem 3 6 2" xfId="1064"/>
    <cellStyle name="Porcentagem 3 7" xfId="291"/>
    <cellStyle name="Porcentagem 3 8" xfId="283"/>
    <cellStyle name="Porcentagem 4" xfId="80"/>
    <cellStyle name="Porcentagem 4 2" xfId="94"/>
    <cellStyle name="Porcentagem 4 2 2" xfId="289"/>
    <cellStyle name="Porcentagem 4 3" xfId="114"/>
    <cellStyle name="Porcentagem 4 3 2" xfId="165"/>
    <cellStyle name="Porcentagem 5" xfId="104"/>
    <cellStyle name="Porcentagem 5 2" xfId="174"/>
    <cellStyle name="Porcentagem 6" xfId="99"/>
    <cellStyle name="Porcentagem 6 2" xfId="129"/>
    <cellStyle name="Porcentagem 6 2 2" xfId="1009"/>
    <cellStyle name="Porcentagem 6 3" xfId="282"/>
    <cellStyle name="Porcentagem 6 4" xfId="608"/>
    <cellStyle name="Porcentagem 6 4 2" xfId="1413"/>
    <cellStyle name="Porcentagem 6 5" xfId="988"/>
    <cellStyle name="Porcentagem 7" xfId="112"/>
    <cellStyle name="Porcentagem 7 2" xfId="135"/>
    <cellStyle name="Porcentagem 7 2 2" xfId="1015"/>
    <cellStyle name="Porcentagem 7 3" xfId="621"/>
    <cellStyle name="Porcentagem 7 3 2" xfId="1422"/>
    <cellStyle name="Porcentagem 7 4" xfId="994"/>
    <cellStyle name="Porcentagem 8" xfId="146"/>
    <cellStyle name="Porcentagem 8 2" xfId="1022"/>
    <cellStyle name="Porcentagem 9" xfId="612"/>
    <cellStyle name="Saída 2" xfId="182"/>
    <cellStyle name="Separador de milhares 10 2" xfId="265"/>
    <cellStyle name="Separador de milhares 10 2 2" xfId="325"/>
    <cellStyle name="Separador de milhares 10 2 2 2" xfId="414"/>
    <cellStyle name="Separador de milhares 10 2 2 2 2" xfId="588"/>
    <cellStyle name="Separador de milhares 10 2 2 2 2 2" xfId="966"/>
    <cellStyle name="Separador de milhares 10 2 2 2 2 2 2" xfId="1760"/>
    <cellStyle name="Separador de milhares 10 2 2 2 2 3" xfId="1393"/>
    <cellStyle name="Separador de milhares 10 2 2 2 3" xfId="792"/>
    <cellStyle name="Separador de milhares 10 2 2 2 3 2" xfId="1586"/>
    <cellStyle name="Separador de milhares 10 2 2 2 4" xfId="1219"/>
    <cellStyle name="Separador de milhares 10 2 2 3" xfId="501"/>
    <cellStyle name="Separador de milhares 10 2 2 3 2" xfId="879"/>
    <cellStyle name="Separador de milhares 10 2 2 3 2 2" xfId="1673"/>
    <cellStyle name="Separador de milhares 10 2 2 3 3" xfId="1306"/>
    <cellStyle name="Separador de milhares 10 2 2 4" xfId="705"/>
    <cellStyle name="Separador de milhares 10 2 2 4 2" xfId="1499"/>
    <cellStyle name="Separador de milhares 10 2 2 5" xfId="1132"/>
    <cellStyle name="Separador de milhares 10 2 3" xfId="372"/>
    <cellStyle name="Separador de milhares 10 2 3 2" xfId="547"/>
    <cellStyle name="Separador de milhares 10 2 3 2 2" xfId="925"/>
    <cellStyle name="Separador de milhares 10 2 3 2 2 2" xfId="1719"/>
    <cellStyle name="Separador de milhares 10 2 3 2 3" xfId="1352"/>
    <cellStyle name="Separador de milhares 10 2 3 3" xfId="751"/>
    <cellStyle name="Separador de milhares 10 2 3 3 2" xfId="1545"/>
    <cellStyle name="Separador de milhares 10 2 3 4" xfId="1178"/>
    <cellStyle name="Separador de milhares 10 2 4" xfId="460"/>
    <cellStyle name="Separador de milhares 10 2 4 2" xfId="838"/>
    <cellStyle name="Separador de milhares 10 2 4 2 2" xfId="1632"/>
    <cellStyle name="Separador de milhares 10 2 4 3" xfId="1265"/>
    <cellStyle name="Separador de milhares 10 2 5" xfId="663"/>
    <cellStyle name="Separador de milhares 10 2 5 2" xfId="1458"/>
    <cellStyle name="Separador de milhares 10 2 6" xfId="1087"/>
    <cellStyle name="Separador de milhares 10 3" xfId="271"/>
    <cellStyle name="Separador de milhares 10 3 2" xfId="329"/>
    <cellStyle name="Separador de milhares 10 3 2 2" xfId="418"/>
    <cellStyle name="Separador de milhares 10 3 2 2 2" xfId="592"/>
    <cellStyle name="Separador de milhares 10 3 2 2 2 2" xfId="970"/>
    <cellStyle name="Separador de milhares 10 3 2 2 2 2 2" xfId="1764"/>
    <cellStyle name="Separador de milhares 10 3 2 2 2 3" xfId="1397"/>
    <cellStyle name="Separador de milhares 10 3 2 2 3" xfId="796"/>
    <cellStyle name="Separador de milhares 10 3 2 2 3 2" xfId="1590"/>
    <cellStyle name="Separador de milhares 10 3 2 2 4" xfId="1223"/>
    <cellStyle name="Separador de milhares 10 3 2 3" xfId="505"/>
    <cellStyle name="Separador de milhares 10 3 2 3 2" xfId="883"/>
    <cellStyle name="Separador de milhares 10 3 2 3 2 2" xfId="1677"/>
    <cellStyle name="Separador de milhares 10 3 2 3 3" xfId="1310"/>
    <cellStyle name="Separador de milhares 10 3 2 4" xfId="709"/>
    <cellStyle name="Separador de milhares 10 3 2 4 2" xfId="1503"/>
    <cellStyle name="Separador de milhares 10 3 2 5" xfId="1136"/>
    <cellStyle name="Separador de milhares 10 3 3" xfId="376"/>
    <cellStyle name="Separador de milhares 10 3 3 2" xfId="551"/>
    <cellStyle name="Separador de milhares 10 3 3 2 2" xfId="929"/>
    <cellStyle name="Separador de milhares 10 3 3 2 2 2" xfId="1723"/>
    <cellStyle name="Separador de milhares 10 3 3 2 3" xfId="1356"/>
    <cellStyle name="Separador de milhares 10 3 3 3" xfId="755"/>
    <cellStyle name="Separador de milhares 10 3 3 3 2" xfId="1549"/>
    <cellStyle name="Separador de milhares 10 3 3 4" xfId="1182"/>
    <cellStyle name="Separador de milhares 10 3 4" xfId="464"/>
    <cellStyle name="Separador de milhares 10 3 4 2" xfId="842"/>
    <cellStyle name="Separador de milhares 10 3 4 2 2" xfId="1636"/>
    <cellStyle name="Separador de milhares 10 3 4 3" xfId="1269"/>
    <cellStyle name="Separador de milhares 10 3 5" xfId="667"/>
    <cellStyle name="Separador de milhares 10 3 5 2" xfId="1462"/>
    <cellStyle name="Separador de milhares 10 3 6" xfId="1093"/>
    <cellStyle name="Separador de milhares 2" xfId="84"/>
    <cellStyle name="Separador de milhares 2 10" xfId="153"/>
    <cellStyle name="Separador de milhares 2 11" xfId="622"/>
    <cellStyle name="Separador de milhares 2 11 2" xfId="1423"/>
    <cellStyle name="Separador de milhares 2 12" xfId="980"/>
    <cellStyle name="Separador de milhares 2 2" xfId="87"/>
    <cellStyle name="Separador de milhares 2 2 10" xfId="427"/>
    <cellStyle name="Separador de milhares 2 2 10 2" xfId="805"/>
    <cellStyle name="Separador de milhares 2 2 10 2 2" xfId="1599"/>
    <cellStyle name="Separador de milhares 2 2 10 3" xfId="1232"/>
    <cellStyle name="Separador de milhares 2 2 11" xfId="148"/>
    <cellStyle name="Separador de milhares 2 2 11 2" xfId="1024"/>
    <cellStyle name="Separador de milhares 2 2 12" xfId="629"/>
    <cellStyle name="Separador de milhares 2 2 12 2" xfId="1425"/>
    <cellStyle name="Separador de milhares 2 2 2" xfId="96"/>
    <cellStyle name="Separador de milhares 2 2 2 2" xfId="126"/>
    <cellStyle name="Separador de milhares 2 2 2 2 2" xfId="1006"/>
    <cellStyle name="Separador de milhares 2 2 2 3" xfId="172"/>
    <cellStyle name="Separador de milhares 2 2 2 4" xfId="600"/>
    <cellStyle name="Separador de milhares 2 2 2 4 2" xfId="1405"/>
    <cellStyle name="Separador de milhares 2 2 2 5" xfId="985"/>
    <cellStyle name="Separador de milhares 2 2 3" xfId="95"/>
    <cellStyle name="Separador de milhares 2 2 3 2" xfId="125"/>
    <cellStyle name="Separador de milhares 2 2 3 2 2" xfId="1005"/>
    <cellStyle name="Separador de milhares 2 2 3 3" xfId="219"/>
    <cellStyle name="Separador de milhares 2 2 3 4" xfId="984"/>
    <cellStyle name="Separador de milhares 2 2 4" xfId="115"/>
    <cellStyle name="Separador de milhares 2 2 4 2" xfId="137"/>
    <cellStyle name="Separador de milhares 2 2 4 2 2" xfId="406"/>
    <cellStyle name="Separador de milhares 2 2 4 2 2 2" xfId="580"/>
    <cellStyle name="Separador de milhares 2 2 4 2 2 2 2" xfId="958"/>
    <cellStyle name="Separador de milhares 2 2 4 2 2 2 2 2" xfId="1752"/>
    <cellStyle name="Separador de milhares 2 2 4 2 2 2 3" xfId="1385"/>
    <cellStyle name="Separador de milhares 2 2 4 2 2 3" xfId="784"/>
    <cellStyle name="Separador de milhares 2 2 4 2 2 3 2" xfId="1578"/>
    <cellStyle name="Separador de milhares 2 2 4 2 2 4" xfId="1211"/>
    <cellStyle name="Separador de milhares 2 2 4 2 3" xfId="493"/>
    <cellStyle name="Separador de milhares 2 2 4 2 3 2" xfId="871"/>
    <cellStyle name="Separador de milhares 2 2 4 2 3 2 2" xfId="1665"/>
    <cellStyle name="Separador de milhares 2 2 4 2 3 3" xfId="1298"/>
    <cellStyle name="Separador de milhares 2 2 4 2 4" xfId="317"/>
    <cellStyle name="Separador de milhares 2 2 4 2 4 2" xfId="1124"/>
    <cellStyle name="Separador de milhares 2 2 4 2 5" xfId="697"/>
    <cellStyle name="Separador de milhares 2 2 4 2 5 2" xfId="1491"/>
    <cellStyle name="Separador de milhares 2 2 4 2 6" xfId="1017"/>
    <cellStyle name="Separador de milhares 2 2 4 3" xfId="364"/>
    <cellStyle name="Separador de milhares 2 2 4 3 2" xfId="539"/>
    <cellStyle name="Separador de milhares 2 2 4 3 2 2" xfId="917"/>
    <cellStyle name="Separador de milhares 2 2 4 3 2 2 2" xfId="1711"/>
    <cellStyle name="Separador de milhares 2 2 4 3 2 3" xfId="1344"/>
    <cellStyle name="Separador de milhares 2 2 4 3 3" xfId="743"/>
    <cellStyle name="Separador de milhares 2 2 4 3 3 2" xfId="1537"/>
    <cellStyle name="Separador de milhares 2 2 4 3 4" xfId="1170"/>
    <cellStyle name="Separador de milhares 2 2 4 4" xfId="452"/>
    <cellStyle name="Separador de milhares 2 2 4 4 2" xfId="830"/>
    <cellStyle name="Separador de milhares 2 2 4 4 2 2" xfId="1624"/>
    <cellStyle name="Separador de milhares 2 2 4 4 3" xfId="1257"/>
    <cellStyle name="Separador de milhares 2 2 4 5" xfId="249"/>
    <cellStyle name="Separador de milhares 2 2 4 5 2" xfId="1073"/>
    <cellStyle name="Separador de milhares 2 2 4 6" xfId="655"/>
    <cellStyle name="Separador de milhares 2 2 4 6 2" xfId="1450"/>
    <cellStyle name="Separador de milhares 2 2 4 7" xfId="996"/>
    <cellStyle name="Separador de milhares 2 2 5" xfId="256"/>
    <cellStyle name="Separador de milhares 2 2 5 2" xfId="319"/>
    <cellStyle name="Separador de milhares 2 2 5 2 2" xfId="408"/>
    <cellStyle name="Separador de milhares 2 2 5 2 2 2" xfId="582"/>
    <cellStyle name="Separador de milhares 2 2 5 2 2 2 2" xfId="960"/>
    <cellStyle name="Separador de milhares 2 2 5 2 2 2 2 2" xfId="1754"/>
    <cellStyle name="Separador de milhares 2 2 5 2 2 2 3" xfId="1387"/>
    <cellStyle name="Separador de milhares 2 2 5 2 2 3" xfId="786"/>
    <cellStyle name="Separador de milhares 2 2 5 2 2 3 2" xfId="1580"/>
    <cellStyle name="Separador de milhares 2 2 5 2 2 4" xfId="1213"/>
    <cellStyle name="Separador de milhares 2 2 5 2 3" xfId="495"/>
    <cellStyle name="Separador de milhares 2 2 5 2 3 2" xfId="873"/>
    <cellStyle name="Separador de milhares 2 2 5 2 3 2 2" xfId="1667"/>
    <cellStyle name="Separador de milhares 2 2 5 2 3 3" xfId="1300"/>
    <cellStyle name="Separador de milhares 2 2 5 2 4" xfId="699"/>
    <cellStyle name="Separador de milhares 2 2 5 2 4 2" xfId="1493"/>
    <cellStyle name="Separador de milhares 2 2 5 2 5" xfId="1126"/>
    <cellStyle name="Separador de milhares 2 2 5 3" xfId="366"/>
    <cellStyle name="Separador de milhares 2 2 5 3 2" xfId="541"/>
    <cellStyle name="Separador de milhares 2 2 5 3 2 2" xfId="919"/>
    <cellStyle name="Separador de milhares 2 2 5 3 2 2 2" xfId="1713"/>
    <cellStyle name="Separador de milhares 2 2 5 3 2 3" xfId="1346"/>
    <cellStyle name="Separador de milhares 2 2 5 3 3" xfId="745"/>
    <cellStyle name="Separador de milhares 2 2 5 3 3 2" xfId="1539"/>
    <cellStyle name="Separador de milhares 2 2 5 3 4" xfId="1172"/>
    <cellStyle name="Separador de milhares 2 2 5 4" xfId="454"/>
    <cellStyle name="Separador de milhares 2 2 5 4 2" xfId="832"/>
    <cellStyle name="Separador de milhares 2 2 5 4 2 2" xfId="1626"/>
    <cellStyle name="Separador de milhares 2 2 5 4 3" xfId="1259"/>
    <cellStyle name="Separador de milhares 2 2 5 5" xfId="657"/>
    <cellStyle name="Separador de milhares 2 2 5 5 2" xfId="1452"/>
    <cellStyle name="Separador de milhares 2 2 5 6" xfId="1079"/>
    <cellStyle name="Separador de milhares 2 2 6" xfId="292"/>
    <cellStyle name="Separador de milhares 2 2 6 2" xfId="334"/>
    <cellStyle name="Separador de milhares 2 2 6 2 2" xfId="423"/>
    <cellStyle name="Separador de milhares 2 2 6 2 2 2" xfId="597"/>
    <cellStyle name="Separador de milhares 2 2 6 2 2 2 2" xfId="975"/>
    <cellStyle name="Separador de milhares 2 2 6 2 2 2 2 2" xfId="1769"/>
    <cellStyle name="Separador de milhares 2 2 6 2 2 2 3" xfId="1402"/>
    <cellStyle name="Separador de milhares 2 2 6 2 2 3" xfId="801"/>
    <cellStyle name="Separador de milhares 2 2 6 2 2 3 2" xfId="1595"/>
    <cellStyle name="Separador de milhares 2 2 6 2 2 4" xfId="1228"/>
    <cellStyle name="Separador de milhares 2 2 6 2 3" xfId="510"/>
    <cellStyle name="Separador de milhares 2 2 6 2 3 2" xfId="888"/>
    <cellStyle name="Separador de milhares 2 2 6 2 3 2 2" xfId="1682"/>
    <cellStyle name="Separador de milhares 2 2 6 2 3 3" xfId="1315"/>
    <cellStyle name="Separador de milhares 2 2 6 2 4" xfId="714"/>
    <cellStyle name="Separador de milhares 2 2 6 2 4 2" xfId="1508"/>
    <cellStyle name="Separador de milhares 2 2 6 2 5" xfId="1141"/>
    <cellStyle name="Separador de milhares 2 2 6 3" xfId="381"/>
    <cellStyle name="Separador de milhares 2 2 6 3 2" xfId="556"/>
    <cellStyle name="Separador de milhares 2 2 6 3 2 2" xfId="934"/>
    <cellStyle name="Separador de milhares 2 2 6 3 2 2 2" xfId="1728"/>
    <cellStyle name="Separador de milhares 2 2 6 3 2 3" xfId="1361"/>
    <cellStyle name="Separador de milhares 2 2 6 3 3" xfId="760"/>
    <cellStyle name="Separador de milhares 2 2 6 3 3 2" xfId="1554"/>
    <cellStyle name="Separador de milhares 2 2 6 3 4" xfId="1187"/>
    <cellStyle name="Separador de milhares 2 2 6 4" xfId="469"/>
    <cellStyle name="Separador de milhares 2 2 6 4 2" xfId="847"/>
    <cellStyle name="Separador de milhares 2 2 6 4 2 2" xfId="1641"/>
    <cellStyle name="Separador de milhares 2 2 6 4 3" xfId="1274"/>
    <cellStyle name="Separador de milhares 2 2 6 5" xfId="673"/>
    <cellStyle name="Separador de milhares 2 2 6 5 2" xfId="1467"/>
    <cellStyle name="Separador de milhares 2 2 6 6" xfId="1100"/>
    <cellStyle name="Separador de milhares 2 2 7" xfId="169"/>
    <cellStyle name="Separador de milhares 2 2 7 2" xfId="349"/>
    <cellStyle name="Separador de milhares 2 2 7 2 2" xfId="524"/>
    <cellStyle name="Separador de milhares 2 2 7 2 2 2" xfId="902"/>
    <cellStyle name="Separador de milhares 2 2 7 2 2 2 2" xfId="1696"/>
    <cellStyle name="Separador de milhares 2 2 7 2 2 3" xfId="1329"/>
    <cellStyle name="Separador de milhares 2 2 7 2 3" xfId="728"/>
    <cellStyle name="Separador de milhares 2 2 7 2 3 2" xfId="1522"/>
    <cellStyle name="Separador de milhares 2 2 7 2 4" xfId="1155"/>
    <cellStyle name="Separador de milhares 2 2 7 3" xfId="437"/>
    <cellStyle name="Separador de milhares 2 2 7 3 2" xfId="815"/>
    <cellStyle name="Separador de milhares 2 2 7 3 2 2" xfId="1609"/>
    <cellStyle name="Separador de milhares 2 2 7 3 3" xfId="1242"/>
    <cellStyle name="Separador de milhares 2 2 7 4" xfId="639"/>
    <cellStyle name="Separador de milhares 2 2 7 4 2" xfId="1435"/>
    <cellStyle name="Separador de milhares 2 2 7 5" xfId="1036"/>
    <cellStyle name="Separador de milhares 2 2 8" xfId="302"/>
    <cellStyle name="Separador de milhares 2 2 8 2" xfId="391"/>
    <cellStyle name="Separador de milhares 2 2 8 2 2" xfId="565"/>
    <cellStyle name="Separador de milhares 2 2 8 2 2 2" xfId="943"/>
    <cellStyle name="Separador de milhares 2 2 8 2 2 2 2" xfId="1737"/>
    <cellStyle name="Separador de milhares 2 2 8 2 2 3" xfId="1370"/>
    <cellStyle name="Separador de milhares 2 2 8 2 3" xfId="769"/>
    <cellStyle name="Separador de milhares 2 2 8 2 3 2" xfId="1563"/>
    <cellStyle name="Separador de milhares 2 2 8 2 4" xfId="1196"/>
    <cellStyle name="Separador de milhares 2 2 8 3" xfId="478"/>
    <cellStyle name="Separador de milhares 2 2 8 3 2" xfId="856"/>
    <cellStyle name="Separador de milhares 2 2 8 3 2 2" xfId="1650"/>
    <cellStyle name="Separador de milhares 2 2 8 3 3" xfId="1283"/>
    <cellStyle name="Separador de milhares 2 2 8 4" xfId="682"/>
    <cellStyle name="Separador de milhares 2 2 8 4 2" xfId="1476"/>
    <cellStyle name="Separador de milhares 2 2 8 5" xfId="1109"/>
    <cellStyle name="Separador de milhares 2 2 9" xfId="338"/>
    <cellStyle name="Separador de milhares 2 2 9 2" xfId="514"/>
    <cellStyle name="Separador de milhares 2 2 9 2 2" xfId="892"/>
    <cellStyle name="Separador de milhares 2 2 9 2 2 2" xfId="1686"/>
    <cellStyle name="Separador de milhares 2 2 9 2 3" xfId="1319"/>
    <cellStyle name="Separador de milhares 2 2 9 3" xfId="718"/>
    <cellStyle name="Separador de milhares 2 2 9 3 2" xfId="1512"/>
    <cellStyle name="Separador de milhares 2 2 9 4" xfId="1145"/>
    <cellStyle name="Separador de milhares 2 3" xfId="107"/>
    <cellStyle name="Separador de milhares 2 3 10" xfId="989"/>
    <cellStyle name="Separador de milhares 2 3 2" xfId="130"/>
    <cellStyle name="Separador de milhares 2 3 2 2" xfId="320"/>
    <cellStyle name="Separador de milhares 2 3 2 2 2" xfId="409"/>
    <cellStyle name="Separador de milhares 2 3 2 2 2 2" xfId="583"/>
    <cellStyle name="Separador de milhares 2 3 2 2 2 2 2" xfId="961"/>
    <cellStyle name="Separador de milhares 2 3 2 2 2 2 2 2" xfId="1755"/>
    <cellStyle name="Separador de milhares 2 3 2 2 2 2 3" xfId="1388"/>
    <cellStyle name="Separador de milhares 2 3 2 2 2 3" xfId="787"/>
    <cellStyle name="Separador de milhares 2 3 2 2 2 3 2" xfId="1581"/>
    <cellStyle name="Separador de milhares 2 3 2 2 2 4" xfId="1214"/>
    <cellStyle name="Separador de milhares 2 3 2 2 3" xfId="496"/>
    <cellStyle name="Separador de milhares 2 3 2 2 3 2" xfId="874"/>
    <cellStyle name="Separador de milhares 2 3 2 2 3 2 2" xfId="1668"/>
    <cellStyle name="Separador de milhares 2 3 2 2 3 3" xfId="1301"/>
    <cellStyle name="Separador de milhares 2 3 2 2 4" xfId="700"/>
    <cellStyle name="Separador de milhares 2 3 2 2 4 2" xfId="1494"/>
    <cellStyle name="Separador de milhares 2 3 2 2 5" xfId="1127"/>
    <cellStyle name="Separador de milhares 2 3 2 3" xfId="367"/>
    <cellStyle name="Separador de milhares 2 3 2 3 2" xfId="542"/>
    <cellStyle name="Separador de milhares 2 3 2 3 2 2" xfId="920"/>
    <cellStyle name="Separador de milhares 2 3 2 3 2 2 2" xfId="1714"/>
    <cellStyle name="Separador de milhares 2 3 2 3 2 3" xfId="1347"/>
    <cellStyle name="Separador de milhares 2 3 2 3 3" xfId="746"/>
    <cellStyle name="Separador de milhares 2 3 2 3 3 2" xfId="1540"/>
    <cellStyle name="Separador de milhares 2 3 2 3 4" xfId="1173"/>
    <cellStyle name="Separador de milhares 2 3 2 4" xfId="455"/>
    <cellStyle name="Separador de milhares 2 3 2 4 2" xfId="833"/>
    <cellStyle name="Separador de milhares 2 3 2 4 2 2" xfId="1627"/>
    <cellStyle name="Separador de milhares 2 3 2 4 3" xfId="1260"/>
    <cellStyle name="Separador de milhares 2 3 2 5" xfId="257"/>
    <cellStyle name="Separador de milhares 2 3 2 5 2" xfId="1080"/>
    <cellStyle name="Separador de milhares 2 3 2 6" xfId="658"/>
    <cellStyle name="Separador de milhares 2 3 2 6 2" xfId="1453"/>
    <cellStyle name="Separador de milhares 2 3 2 7" xfId="1010"/>
    <cellStyle name="Separador de milhares 2 3 3" xfId="255"/>
    <cellStyle name="Separador de milhares 2 3 3 2" xfId="318"/>
    <cellStyle name="Separador de milhares 2 3 3 2 2" xfId="407"/>
    <cellStyle name="Separador de milhares 2 3 3 2 2 2" xfId="581"/>
    <cellStyle name="Separador de milhares 2 3 3 2 2 2 2" xfId="959"/>
    <cellStyle name="Separador de milhares 2 3 3 2 2 2 2 2" xfId="1753"/>
    <cellStyle name="Separador de milhares 2 3 3 2 2 2 3" xfId="1386"/>
    <cellStyle name="Separador de milhares 2 3 3 2 2 3" xfId="785"/>
    <cellStyle name="Separador de milhares 2 3 3 2 2 3 2" xfId="1579"/>
    <cellStyle name="Separador de milhares 2 3 3 2 2 4" xfId="1212"/>
    <cellStyle name="Separador de milhares 2 3 3 2 3" xfId="494"/>
    <cellStyle name="Separador de milhares 2 3 3 2 3 2" xfId="872"/>
    <cellStyle name="Separador de milhares 2 3 3 2 3 2 2" xfId="1666"/>
    <cellStyle name="Separador de milhares 2 3 3 2 3 3" xfId="1299"/>
    <cellStyle name="Separador de milhares 2 3 3 2 4" xfId="698"/>
    <cellStyle name="Separador de milhares 2 3 3 2 4 2" xfId="1492"/>
    <cellStyle name="Separador de milhares 2 3 3 2 5" xfId="1125"/>
    <cellStyle name="Separador de milhares 2 3 3 3" xfId="365"/>
    <cellStyle name="Separador de milhares 2 3 3 3 2" xfId="540"/>
    <cellStyle name="Separador de milhares 2 3 3 3 2 2" xfId="918"/>
    <cellStyle name="Separador de milhares 2 3 3 3 2 2 2" xfId="1712"/>
    <cellStyle name="Separador de milhares 2 3 3 3 2 3" xfId="1345"/>
    <cellStyle name="Separador de milhares 2 3 3 3 3" xfId="744"/>
    <cellStyle name="Separador de milhares 2 3 3 3 3 2" xfId="1538"/>
    <cellStyle name="Separador de milhares 2 3 3 3 4" xfId="1171"/>
    <cellStyle name="Separador de milhares 2 3 3 4" xfId="453"/>
    <cellStyle name="Separador de milhares 2 3 3 4 2" xfId="831"/>
    <cellStyle name="Separador de milhares 2 3 3 4 2 2" xfId="1625"/>
    <cellStyle name="Separador de milhares 2 3 3 4 3" xfId="1258"/>
    <cellStyle name="Separador de milhares 2 3 3 5" xfId="656"/>
    <cellStyle name="Separador de milhares 2 3 3 5 2" xfId="1451"/>
    <cellStyle name="Separador de milhares 2 3 3 6" xfId="1078"/>
    <cellStyle name="Separador de milhares 2 3 4" xfId="304"/>
    <cellStyle name="Separador de milhares 2 3 4 2" xfId="393"/>
    <cellStyle name="Separador de milhares 2 3 4 2 2" xfId="567"/>
    <cellStyle name="Separador de milhares 2 3 4 2 2 2" xfId="945"/>
    <cellStyle name="Separador de milhares 2 3 4 2 2 2 2" xfId="1739"/>
    <cellStyle name="Separador de milhares 2 3 4 2 2 3" xfId="1372"/>
    <cellStyle name="Separador de milhares 2 3 4 2 3" xfId="771"/>
    <cellStyle name="Separador de milhares 2 3 4 2 3 2" xfId="1565"/>
    <cellStyle name="Separador de milhares 2 3 4 2 4" xfId="1198"/>
    <cellStyle name="Separador de milhares 2 3 4 3" xfId="480"/>
    <cellStyle name="Separador de milhares 2 3 4 3 2" xfId="858"/>
    <cellStyle name="Separador de milhares 2 3 4 3 2 2" xfId="1652"/>
    <cellStyle name="Separador de milhares 2 3 4 3 3" xfId="1285"/>
    <cellStyle name="Separador de milhares 2 3 4 4" xfId="684"/>
    <cellStyle name="Separador de milhares 2 3 4 4 2" xfId="1478"/>
    <cellStyle name="Separador de milhares 2 3 4 5" xfId="1111"/>
    <cellStyle name="Separador de milhares 2 3 5" xfId="351"/>
    <cellStyle name="Separador de milhares 2 3 5 2" xfId="526"/>
    <cellStyle name="Separador de milhares 2 3 5 2 2" xfId="904"/>
    <cellStyle name="Separador de milhares 2 3 5 2 2 2" xfId="1698"/>
    <cellStyle name="Separador de milhares 2 3 5 2 3" xfId="1331"/>
    <cellStyle name="Separador de milhares 2 3 5 3" xfId="730"/>
    <cellStyle name="Separador de milhares 2 3 5 3 2" xfId="1524"/>
    <cellStyle name="Separador de milhares 2 3 5 4" xfId="1157"/>
    <cellStyle name="Separador de milhares 2 3 6" xfId="439"/>
    <cellStyle name="Separador de milhares 2 3 6 2" xfId="817"/>
    <cellStyle name="Separador de milhares 2 3 6 2 2" xfId="1611"/>
    <cellStyle name="Separador de milhares 2 3 6 3" xfId="1244"/>
    <cellStyle name="Separador de milhares 2 3 7" xfId="216"/>
    <cellStyle name="Separador de milhares 2 3 7 2" xfId="1052"/>
    <cellStyle name="Separador de milhares 2 3 8" xfId="603"/>
    <cellStyle name="Separador de milhares 2 3 8 2" xfId="1408"/>
    <cellStyle name="Separador de milhares 2 3 9" xfId="642"/>
    <cellStyle name="Separador de milhares 2 3 9 2" xfId="1437"/>
    <cellStyle name="Separador de milhares 2 4" xfId="121"/>
    <cellStyle name="Separador de milhares 2 4 2" xfId="261"/>
    <cellStyle name="Separador de milhares 2 4 2 2" xfId="322"/>
    <cellStyle name="Separador de milhares 2 4 2 2 2" xfId="411"/>
    <cellStyle name="Separador de milhares 2 4 2 2 2 2" xfId="585"/>
    <cellStyle name="Separador de milhares 2 4 2 2 2 2 2" xfId="963"/>
    <cellStyle name="Separador de milhares 2 4 2 2 2 2 2 2" xfId="1757"/>
    <cellStyle name="Separador de milhares 2 4 2 2 2 2 3" xfId="1390"/>
    <cellStyle name="Separador de milhares 2 4 2 2 2 3" xfId="789"/>
    <cellStyle name="Separador de milhares 2 4 2 2 2 3 2" xfId="1583"/>
    <cellStyle name="Separador de milhares 2 4 2 2 2 4" xfId="1216"/>
    <cellStyle name="Separador de milhares 2 4 2 2 3" xfId="498"/>
    <cellStyle name="Separador de milhares 2 4 2 2 3 2" xfId="876"/>
    <cellStyle name="Separador de milhares 2 4 2 2 3 2 2" xfId="1670"/>
    <cellStyle name="Separador de milhares 2 4 2 2 3 3" xfId="1303"/>
    <cellStyle name="Separador de milhares 2 4 2 2 4" xfId="702"/>
    <cellStyle name="Separador de milhares 2 4 2 2 4 2" xfId="1496"/>
    <cellStyle name="Separador de milhares 2 4 2 2 5" xfId="1129"/>
    <cellStyle name="Separador de milhares 2 4 2 3" xfId="369"/>
    <cellStyle name="Separador de milhares 2 4 2 3 2" xfId="544"/>
    <cellStyle name="Separador de milhares 2 4 2 3 2 2" xfId="922"/>
    <cellStyle name="Separador de milhares 2 4 2 3 2 2 2" xfId="1716"/>
    <cellStyle name="Separador de milhares 2 4 2 3 2 3" xfId="1349"/>
    <cellStyle name="Separador de milhares 2 4 2 3 3" xfId="748"/>
    <cellStyle name="Separador de milhares 2 4 2 3 3 2" xfId="1542"/>
    <cellStyle name="Separador de milhares 2 4 2 3 4" xfId="1175"/>
    <cellStyle name="Separador de milhares 2 4 2 4" xfId="457"/>
    <cellStyle name="Separador de milhares 2 4 2 4 2" xfId="835"/>
    <cellStyle name="Separador de milhares 2 4 2 4 2 2" xfId="1629"/>
    <cellStyle name="Separador de milhares 2 4 2 4 3" xfId="1262"/>
    <cellStyle name="Separador de milhares 2 4 2 5" xfId="660"/>
    <cellStyle name="Separador de milhares 2 4 2 5 2" xfId="1455"/>
    <cellStyle name="Separador de milhares 2 4 2 6" xfId="1083"/>
    <cellStyle name="Separador de milhares 2 4 3" xfId="267"/>
    <cellStyle name="Separador de milhares 2 4 3 2" xfId="326"/>
    <cellStyle name="Separador de milhares 2 4 3 2 2" xfId="415"/>
    <cellStyle name="Separador de milhares 2 4 3 2 2 2" xfId="589"/>
    <cellStyle name="Separador de milhares 2 4 3 2 2 2 2" xfId="967"/>
    <cellStyle name="Separador de milhares 2 4 3 2 2 2 2 2" xfId="1761"/>
    <cellStyle name="Separador de milhares 2 4 3 2 2 2 3" xfId="1394"/>
    <cellStyle name="Separador de milhares 2 4 3 2 2 3" xfId="793"/>
    <cellStyle name="Separador de milhares 2 4 3 2 2 3 2" xfId="1587"/>
    <cellStyle name="Separador de milhares 2 4 3 2 2 4" xfId="1220"/>
    <cellStyle name="Separador de milhares 2 4 3 2 3" xfId="502"/>
    <cellStyle name="Separador de milhares 2 4 3 2 3 2" xfId="880"/>
    <cellStyle name="Separador de milhares 2 4 3 2 3 2 2" xfId="1674"/>
    <cellStyle name="Separador de milhares 2 4 3 2 3 3" xfId="1307"/>
    <cellStyle name="Separador de milhares 2 4 3 2 4" xfId="706"/>
    <cellStyle name="Separador de milhares 2 4 3 2 4 2" xfId="1500"/>
    <cellStyle name="Separador de milhares 2 4 3 2 5" xfId="1133"/>
    <cellStyle name="Separador de milhares 2 4 3 3" xfId="373"/>
    <cellStyle name="Separador de milhares 2 4 3 3 2" xfId="548"/>
    <cellStyle name="Separador de milhares 2 4 3 3 2 2" xfId="926"/>
    <cellStyle name="Separador de milhares 2 4 3 3 2 2 2" xfId="1720"/>
    <cellStyle name="Separador de milhares 2 4 3 3 2 3" xfId="1353"/>
    <cellStyle name="Separador de milhares 2 4 3 3 3" xfId="752"/>
    <cellStyle name="Separador de milhares 2 4 3 3 3 2" xfId="1546"/>
    <cellStyle name="Separador de milhares 2 4 3 3 4" xfId="1179"/>
    <cellStyle name="Separador de milhares 2 4 3 4" xfId="461"/>
    <cellStyle name="Separador de milhares 2 4 3 4 2" xfId="839"/>
    <cellStyle name="Separador de milhares 2 4 3 4 2 2" xfId="1633"/>
    <cellStyle name="Separador de milhares 2 4 3 4 3" xfId="1266"/>
    <cellStyle name="Separador de milhares 2 4 3 5" xfId="664"/>
    <cellStyle name="Separador de milhares 2 4 3 5 2" xfId="1459"/>
    <cellStyle name="Separador de milhares 2 4 3 6" xfId="1089"/>
    <cellStyle name="Separador de milhares 2 4 4" xfId="308"/>
    <cellStyle name="Separador de milhares 2 4 4 2" xfId="397"/>
    <cellStyle name="Separador de milhares 2 4 4 2 2" xfId="571"/>
    <cellStyle name="Separador de milhares 2 4 4 2 2 2" xfId="949"/>
    <cellStyle name="Separador de milhares 2 4 4 2 2 2 2" xfId="1743"/>
    <cellStyle name="Separador de milhares 2 4 4 2 2 3" xfId="1376"/>
    <cellStyle name="Separador de milhares 2 4 4 2 3" xfId="775"/>
    <cellStyle name="Separador de milhares 2 4 4 2 3 2" xfId="1569"/>
    <cellStyle name="Separador de milhares 2 4 4 2 4" xfId="1202"/>
    <cellStyle name="Separador de milhares 2 4 4 3" xfId="484"/>
    <cellStyle name="Separador de milhares 2 4 4 3 2" xfId="862"/>
    <cellStyle name="Separador de milhares 2 4 4 3 2 2" xfId="1656"/>
    <cellStyle name="Separador de milhares 2 4 4 3 3" xfId="1289"/>
    <cellStyle name="Separador de milhares 2 4 4 4" xfId="688"/>
    <cellStyle name="Separador de milhares 2 4 4 4 2" xfId="1482"/>
    <cellStyle name="Separador de milhares 2 4 4 5" xfId="1115"/>
    <cellStyle name="Separador de milhares 2 4 5" xfId="355"/>
    <cellStyle name="Separador de milhares 2 4 5 2" xfId="530"/>
    <cellStyle name="Separador de milhares 2 4 5 2 2" xfId="908"/>
    <cellStyle name="Separador de milhares 2 4 5 2 2 2" xfId="1702"/>
    <cellStyle name="Separador de milhares 2 4 5 2 3" xfId="1335"/>
    <cellStyle name="Separador de milhares 2 4 5 3" xfId="734"/>
    <cellStyle name="Separador de milhares 2 4 5 3 2" xfId="1528"/>
    <cellStyle name="Separador de milhares 2 4 5 4" xfId="1161"/>
    <cellStyle name="Separador de milhares 2 4 6" xfId="443"/>
    <cellStyle name="Separador de milhares 2 4 6 2" xfId="821"/>
    <cellStyle name="Separador de milhares 2 4 6 2 2" xfId="1615"/>
    <cellStyle name="Separador de milhares 2 4 6 3" xfId="1248"/>
    <cellStyle name="Separador de milhares 2 4 7" xfId="228"/>
    <cellStyle name="Separador de milhares 2 4 7 2" xfId="1058"/>
    <cellStyle name="Separador de milhares 2 4 8" xfId="646"/>
    <cellStyle name="Separador de milhares 2 4 8 2" xfId="1441"/>
    <cellStyle name="Separador de milhares 2 4 9" xfId="1001"/>
    <cellStyle name="Separador de milhares 2 5" xfId="235"/>
    <cellStyle name="Separador de milhares 2 5 2" xfId="263"/>
    <cellStyle name="Separador de milhares 2 5 2 2" xfId="323"/>
    <cellStyle name="Separador de milhares 2 5 2 2 2" xfId="412"/>
    <cellStyle name="Separador de milhares 2 5 2 2 2 2" xfId="586"/>
    <cellStyle name="Separador de milhares 2 5 2 2 2 2 2" xfId="964"/>
    <cellStyle name="Separador de milhares 2 5 2 2 2 2 2 2" xfId="1758"/>
    <cellStyle name="Separador de milhares 2 5 2 2 2 2 3" xfId="1391"/>
    <cellStyle name="Separador de milhares 2 5 2 2 2 3" xfId="790"/>
    <cellStyle name="Separador de milhares 2 5 2 2 2 3 2" xfId="1584"/>
    <cellStyle name="Separador de milhares 2 5 2 2 2 4" xfId="1217"/>
    <cellStyle name="Separador de milhares 2 5 2 2 3" xfId="499"/>
    <cellStyle name="Separador de milhares 2 5 2 2 3 2" xfId="877"/>
    <cellStyle name="Separador de milhares 2 5 2 2 3 2 2" xfId="1671"/>
    <cellStyle name="Separador de milhares 2 5 2 2 3 3" xfId="1304"/>
    <cellStyle name="Separador de milhares 2 5 2 2 4" xfId="703"/>
    <cellStyle name="Separador de milhares 2 5 2 2 4 2" xfId="1497"/>
    <cellStyle name="Separador de milhares 2 5 2 2 5" xfId="1130"/>
    <cellStyle name="Separador de milhares 2 5 2 3" xfId="370"/>
    <cellStyle name="Separador de milhares 2 5 2 3 2" xfId="545"/>
    <cellStyle name="Separador de milhares 2 5 2 3 2 2" xfId="923"/>
    <cellStyle name="Separador de milhares 2 5 2 3 2 2 2" xfId="1717"/>
    <cellStyle name="Separador de milhares 2 5 2 3 2 3" xfId="1350"/>
    <cellStyle name="Separador de milhares 2 5 2 3 3" xfId="749"/>
    <cellStyle name="Separador de milhares 2 5 2 3 3 2" xfId="1543"/>
    <cellStyle name="Separador de milhares 2 5 2 3 4" xfId="1176"/>
    <cellStyle name="Separador de milhares 2 5 2 4" xfId="458"/>
    <cellStyle name="Separador de milhares 2 5 2 4 2" xfId="836"/>
    <cellStyle name="Separador de milhares 2 5 2 4 2 2" xfId="1630"/>
    <cellStyle name="Separador de milhares 2 5 2 4 3" xfId="1263"/>
    <cellStyle name="Separador de milhares 2 5 2 5" xfId="661"/>
    <cellStyle name="Separador de milhares 2 5 2 5 2" xfId="1456"/>
    <cellStyle name="Separador de milhares 2 5 2 6" xfId="1085"/>
    <cellStyle name="Separador de milhares 2 5 3" xfId="269"/>
    <cellStyle name="Separador de milhares 2 5 3 2" xfId="327"/>
    <cellStyle name="Separador de milhares 2 5 3 2 2" xfId="416"/>
    <cellStyle name="Separador de milhares 2 5 3 2 2 2" xfId="590"/>
    <cellStyle name="Separador de milhares 2 5 3 2 2 2 2" xfId="968"/>
    <cellStyle name="Separador de milhares 2 5 3 2 2 2 2 2" xfId="1762"/>
    <cellStyle name="Separador de milhares 2 5 3 2 2 2 3" xfId="1395"/>
    <cellStyle name="Separador de milhares 2 5 3 2 2 3" xfId="794"/>
    <cellStyle name="Separador de milhares 2 5 3 2 2 3 2" xfId="1588"/>
    <cellStyle name="Separador de milhares 2 5 3 2 2 4" xfId="1221"/>
    <cellStyle name="Separador de milhares 2 5 3 2 3" xfId="503"/>
    <cellStyle name="Separador de milhares 2 5 3 2 3 2" xfId="881"/>
    <cellStyle name="Separador de milhares 2 5 3 2 3 2 2" xfId="1675"/>
    <cellStyle name="Separador de milhares 2 5 3 2 3 3" xfId="1308"/>
    <cellStyle name="Separador de milhares 2 5 3 2 4" xfId="707"/>
    <cellStyle name="Separador de milhares 2 5 3 2 4 2" xfId="1501"/>
    <cellStyle name="Separador de milhares 2 5 3 2 5" xfId="1134"/>
    <cellStyle name="Separador de milhares 2 5 3 3" xfId="374"/>
    <cellStyle name="Separador de milhares 2 5 3 3 2" xfId="549"/>
    <cellStyle name="Separador de milhares 2 5 3 3 2 2" xfId="927"/>
    <cellStyle name="Separador de milhares 2 5 3 3 2 2 2" xfId="1721"/>
    <cellStyle name="Separador de milhares 2 5 3 3 2 3" xfId="1354"/>
    <cellStyle name="Separador de milhares 2 5 3 3 3" xfId="753"/>
    <cellStyle name="Separador de milhares 2 5 3 3 3 2" xfId="1547"/>
    <cellStyle name="Separador de milhares 2 5 3 3 4" xfId="1180"/>
    <cellStyle name="Separador de milhares 2 5 3 4" xfId="462"/>
    <cellStyle name="Separador de milhares 2 5 3 4 2" xfId="840"/>
    <cellStyle name="Separador de milhares 2 5 3 4 2 2" xfId="1634"/>
    <cellStyle name="Separador de milhares 2 5 3 4 3" xfId="1267"/>
    <cellStyle name="Separador de milhares 2 5 3 5" xfId="665"/>
    <cellStyle name="Separador de milhares 2 5 3 5 2" xfId="1460"/>
    <cellStyle name="Separador de milhares 2 5 3 6" xfId="1091"/>
    <cellStyle name="Separador de milhares 2 5 4" xfId="309"/>
    <cellStyle name="Separador de milhares 2 5 4 2" xfId="398"/>
    <cellStyle name="Separador de milhares 2 5 4 2 2" xfId="572"/>
    <cellStyle name="Separador de milhares 2 5 4 2 2 2" xfId="950"/>
    <cellStyle name="Separador de milhares 2 5 4 2 2 2 2" xfId="1744"/>
    <cellStyle name="Separador de milhares 2 5 4 2 2 3" xfId="1377"/>
    <cellStyle name="Separador de milhares 2 5 4 2 3" xfId="776"/>
    <cellStyle name="Separador de milhares 2 5 4 2 3 2" xfId="1570"/>
    <cellStyle name="Separador de milhares 2 5 4 2 4" xfId="1203"/>
    <cellStyle name="Separador de milhares 2 5 4 3" xfId="485"/>
    <cellStyle name="Separador de milhares 2 5 4 3 2" xfId="863"/>
    <cellStyle name="Separador de milhares 2 5 4 3 2 2" xfId="1657"/>
    <cellStyle name="Separador de milhares 2 5 4 3 3" xfId="1290"/>
    <cellStyle name="Separador de milhares 2 5 4 4" xfId="689"/>
    <cellStyle name="Separador de milhares 2 5 4 4 2" xfId="1483"/>
    <cellStyle name="Separador de milhares 2 5 4 5" xfId="1116"/>
    <cellStyle name="Separador de milhares 2 5 5" xfId="356"/>
    <cellStyle name="Separador de milhares 2 5 5 2" xfId="531"/>
    <cellStyle name="Separador de milhares 2 5 5 2 2" xfId="909"/>
    <cellStyle name="Separador de milhares 2 5 5 2 2 2" xfId="1703"/>
    <cellStyle name="Separador de milhares 2 5 5 2 3" xfId="1336"/>
    <cellStyle name="Separador de milhares 2 5 5 3" xfId="735"/>
    <cellStyle name="Separador de milhares 2 5 5 3 2" xfId="1529"/>
    <cellStyle name="Separador de milhares 2 5 5 4" xfId="1162"/>
    <cellStyle name="Separador de milhares 2 5 6" xfId="444"/>
    <cellStyle name="Separador de milhares 2 5 6 2" xfId="822"/>
    <cellStyle name="Separador de milhares 2 5 6 2 2" xfId="1616"/>
    <cellStyle name="Separador de milhares 2 5 6 3" xfId="1249"/>
    <cellStyle name="Separador de milhares 2 5 7" xfId="647"/>
    <cellStyle name="Separador de milhares 2 5 7 2" xfId="1442"/>
    <cellStyle name="Separador de milhares 2 5 8" xfId="1062"/>
    <cellStyle name="Separador de milhares 2 6" xfId="239"/>
    <cellStyle name="Separador de milhares 2 6 2" xfId="264"/>
    <cellStyle name="Separador de milhares 2 6 2 2" xfId="324"/>
    <cellStyle name="Separador de milhares 2 6 2 2 2" xfId="413"/>
    <cellStyle name="Separador de milhares 2 6 2 2 2 2" xfId="587"/>
    <cellStyle name="Separador de milhares 2 6 2 2 2 2 2" xfId="965"/>
    <cellStyle name="Separador de milhares 2 6 2 2 2 2 2 2" xfId="1759"/>
    <cellStyle name="Separador de milhares 2 6 2 2 2 2 3" xfId="1392"/>
    <cellStyle name="Separador de milhares 2 6 2 2 2 3" xfId="791"/>
    <cellStyle name="Separador de milhares 2 6 2 2 2 3 2" xfId="1585"/>
    <cellStyle name="Separador de milhares 2 6 2 2 2 4" xfId="1218"/>
    <cellStyle name="Separador de milhares 2 6 2 2 3" xfId="500"/>
    <cellStyle name="Separador de milhares 2 6 2 2 3 2" xfId="878"/>
    <cellStyle name="Separador de milhares 2 6 2 2 3 2 2" xfId="1672"/>
    <cellStyle name="Separador de milhares 2 6 2 2 3 3" xfId="1305"/>
    <cellStyle name="Separador de milhares 2 6 2 2 4" xfId="704"/>
    <cellStyle name="Separador de milhares 2 6 2 2 4 2" xfId="1498"/>
    <cellStyle name="Separador de milhares 2 6 2 2 5" xfId="1131"/>
    <cellStyle name="Separador de milhares 2 6 2 3" xfId="371"/>
    <cellStyle name="Separador de milhares 2 6 2 3 2" xfId="546"/>
    <cellStyle name="Separador de milhares 2 6 2 3 2 2" xfId="924"/>
    <cellStyle name="Separador de milhares 2 6 2 3 2 2 2" xfId="1718"/>
    <cellStyle name="Separador de milhares 2 6 2 3 2 3" xfId="1351"/>
    <cellStyle name="Separador de milhares 2 6 2 3 3" xfId="750"/>
    <cellStyle name="Separador de milhares 2 6 2 3 3 2" xfId="1544"/>
    <cellStyle name="Separador de milhares 2 6 2 3 4" xfId="1177"/>
    <cellStyle name="Separador de milhares 2 6 2 4" xfId="459"/>
    <cellStyle name="Separador de milhares 2 6 2 4 2" xfId="837"/>
    <cellStyle name="Separador de milhares 2 6 2 4 2 2" xfId="1631"/>
    <cellStyle name="Separador de milhares 2 6 2 4 3" xfId="1264"/>
    <cellStyle name="Separador de milhares 2 6 2 5" xfId="662"/>
    <cellStyle name="Separador de milhares 2 6 2 5 2" xfId="1457"/>
    <cellStyle name="Separador de milhares 2 6 2 6" xfId="1086"/>
    <cellStyle name="Separador de milhares 2 6 3" xfId="270"/>
    <cellStyle name="Separador de milhares 2 6 3 2" xfId="328"/>
    <cellStyle name="Separador de milhares 2 6 3 2 2" xfId="417"/>
    <cellStyle name="Separador de milhares 2 6 3 2 2 2" xfId="591"/>
    <cellStyle name="Separador de milhares 2 6 3 2 2 2 2" xfId="969"/>
    <cellStyle name="Separador de milhares 2 6 3 2 2 2 2 2" xfId="1763"/>
    <cellStyle name="Separador de milhares 2 6 3 2 2 2 3" xfId="1396"/>
    <cellStyle name="Separador de milhares 2 6 3 2 2 3" xfId="795"/>
    <cellStyle name="Separador de milhares 2 6 3 2 2 3 2" xfId="1589"/>
    <cellStyle name="Separador de milhares 2 6 3 2 2 4" xfId="1222"/>
    <cellStyle name="Separador de milhares 2 6 3 2 3" xfId="504"/>
    <cellStyle name="Separador de milhares 2 6 3 2 3 2" xfId="882"/>
    <cellStyle name="Separador de milhares 2 6 3 2 3 2 2" xfId="1676"/>
    <cellStyle name="Separador de milhares 2 6 3 2 3 3" xfId="1309"/>
    <cellStyle name="Separador de milhares 2 6 3 2 4" xfId="708"/>
    <cellStyle name="Separador de milhares 2 6 3 2 4 2" xfId="1502"/>
    <cellStyle name="Separador de milhares 2 6 3 2 5" xfId="1135"/>
    <cellStyle name="Separador de milhares 2 6 3 3" xfId="375"/>
    <cellStyle name="Separador de milhares 2 6 3 3 2" xfId="550"/>
    <cellStyle name="Separador de milhares 2 6 3 3 2 2" xfId="928"/>
    <cellStyle name="Separador de milhares 2 6 3 3 2 2 2" xfId="1722"/>
    <cellStyle name="Separador de milhares 2 6 3 3 2 3" xfId="1355"/>
    <cellStyle name="Separador de milhares 2 6 3 3 3" xfId="754"/>
    <cellStyle name="Separador de milhares 2 6 3 3 3 2" xfId="1548"/>
    <cellStyle name="Separador de milhares 2 6 3 3 4" xfId="1181"/>
    <cellStyle name="Separador de milhares 2 6 3 4" xfId="463"/>
    <cellStyle name="Separador de milhares 2 6 3 4 2" xfId="841"/>
    <cellStyle name="Separador de milhares 2 6 3 4 2 2" xfId="1635"/>
    <cellStyle name="Separador de milhares 2 6 3 4 3" xfId="1268"/>
    <cellStyle name="Separador de milhares 2 6 3 5" xfId="666"/>
    <cellStyle name="Separador de milhares 2 6 3 5 2" xfId="1461"/>
    <cellStyle name="Separador de milhares 2 6 3 6" xfId="1092"/>
    <cellStyle name="Separador de milhares 2 6 4" xfId="311"/>
    <cellStyle name="Separador de milhares 2 6 4 2" xfId="400"/>
    <cellStyle name="Separador de milhares 2 6 4 2 2" xfId="574"/>
    <cellStyle name="Separador de milhares 2 6 4 2 2 2" xfId="952"/>
    <cellStyle name="Separador de milhares 2 6 4 2 2 2 2" xfId="1746"/>
    <cellStyle name="Separador de milhares 2 6 4 2 2 3" xfId="1379"/>
    <cellStyle name="Separador de milhares 2 6 4 2 3" xfId="778"/>
    <cellStyle name="Separador de milhares 2 6 4 2 3 2" xfId="1572"/>
    <cellStyle name="Separador de milhares 2 6 4 2 4" xfId="1205"/>
    <cellStyle name="Separador de milhares 2 6 4 3" xfId="487"/>
    <cellStyle name="Separador de milhares 2 6 4 3 2" xfId="865"/>
    <cellStyle name="Separador de milhares 2 6 4 3 2 2" xfId="1659"/>
    <cellStyle name="Separador de milhares 2 6 4 3 3" xfId="1292"/>
    <cellStyle name="Separador de milhares 2 6 4 4" xfId="691"/>
    <cellStyle name="Separador de milhares 2 6 4 4 2" xfId="1485"/>
    <cellStyle name="Separador de milhares 2 6 4 5" xfId="1118"/>
    <cellStyle name="Separador de milhares 2 6 5" xfId="358"/>
    <cellStyle name="Separador de milhares 2 6 5 2" xfId="533"/>
    <cellStyle name="Separador de milhares 2 6 5 2 2" xfId="911"/>
    <cellStyle name="Separador de milhares 2 6 5 2 2 2" xfId="1705"/>
    <cellStyle name="Separador de milhares 2 6 5 2 3" xfId="1338"/>
    <cellStyle name="Separador de milhares 2 6 5 3" xfId="737"/>
    <cellStyle name="Separador de milhares 2 6 5 3 2" xfId="1531"/>
    <cellStyle name="Separador de milhares 2 6 5 4" xfId="1164"/>
    <cellStyle name="Separador de milhares 2 6 6" xfId="446"/>
    <cellStyle name="Separador de milhares 2 6 6 2" xfId="824"/>
    <cellStyle name="Separador de milhares 2 6 6 2 2" xfId="1618"/>
    <cellStyle name="Separador de milhares 2 6 6 3" xfId="1251"/>
    <cellStyle name="Separador de milhares 2 6 7" xfId="649"/>
    <cellStyle name="Separador de milhares 2 6 7 2" xfId="1444"/>
    <cellStyle name="Separador de milhares 2 6 8" xfId="1065"/>
    <cellStyle name="Separador de milhares 2 7" xfId="227"/>
    <cellStyle name="Separador de milhares 2 7 2" xfId="307"/>
    <cellStyle name="Separador de milhares 2 7 2 2" xfId="396"/>
    <cellStyle name="Separador de milhares 2 7 2 2 2" xfId="570"/>
    <cellStyle name="Separador de milhares 2 7 2 2 2 2" xfId="948"/>
    <cellStyle name="Separador de milhares 2 7 2 2 2 2 2" xfId="1742"/>
    <cellStyle name="Separador de milhares 2 7 2 2 2 3" xfId="1375"/>
    <cellStyle name="Separador de milhares 2 7 2 2 3" xfId="774"/>
    <cellStyle name="Separador de milhares 2 7 2 2 3 2" xfId="1568"/>
    <cellStyle name="Separador de milhares 2 7 2 2 4" xfId="1201"/>
    <cellStyle name="Separador de milhares 2 7 2 3" xfId="483"/>
    <cellStyle name="Separador de milhares 2 7 2 3 2" xfId="861"/>
    <cellStyle name="Separador de milhares 2 7 2 3 2 2" xfId="1655"/>
    <cellStyle name="Separador de milhares 2 7 2 3 3" xfId="1288"/>
    <cellStyle name="Separador de milhares 2 7 2 4" xfId="687"/>
    <cellStyle name="Separador de milhares 2 7 2 4 2" xfId="1481"/>
    <cellStyle name="Separador de milhares 2 7 2 5" xfId="1114"/>
    <cellStyle name="Separador de milhares 2 7 3" xfId="354"/>
    <cellStyle name="Separador de milhares 2 7 3 2" xfId="529"/>
    <cellStyle name="Separador de milhares 2 7 3 2 2" xfId="907"/>
    <cellStyle name="Separador de milhares 2 7 3 2 2 2" xfId="1701"/>
    <cellStyle name="Separador de milhares 2 7 3 2 3" xfId="1334"/>
    <cellStyle name="Separador de milhares 2 7 3 3" xfId="733"/>
    <cellStyle name="Separador de milhares 2 7 3 3 2" xfId="1527"/>
    <cellStyle name="Separador de milhares 2 7 3 4" xfId="1160"/>
    <cellStyle name="Separador de milhares 2 7 4" xfId="442"/>
    <cellStyle name="Separador de milhares 2 7 4 2" xfId="820"/>
    <cellStyle name="Separador de milhares 2 7 4 2 2" xfId="1614"/>
    <cellStyle name="Separador de milhares 2 7 4 3" xfId="1247"/>
    <cellStyle name="Separador de milhares 2 7 5" xfId="645"/>
    <cellStyle name="Separador de milhares 2 7 5 2" xfId="1440"/>
    <cellStyle name="Separador de milhares 2 7 6" xfId="1057"/>
    <cellStyle name="Separador de milhares 2 8" xfId="242"/>
    <cellStyle name="Separador de milhares 2 8 2" xfId="245"/>
    <cellStyle name="Separador de milhares 2 8 3" xfId="251"/>
    <cellStyle name="Separador de milhares 2 8 3 2" xfId="273"/>
    <cellStyle name="Separador de milhares 2 8 3 2 2" xfId="330"/>
    <cellStyle name="Separador de milhares 2 8 3 2 2 2" xfId="419"/>
    <cellStyle name="Separador de milhares 2 8 3 2 2 2 2" xfId="593"/>
    <cellStyle name="Separador de milhares 2 8 3 2 2 2 2 2" xfId="971"/>
    <cellStyle name="Separador de milhares 2 8 3 2 2 2 2 2 2" xfId="1765"/>
    <cellStyle name="Separador de milhares 2 8 3 2 2 2 2 3" xfId="1398"/>
    <cellStyle name="Separador de milhares 2 8 3 2 2 2 3" xfId="797"/>
    <cellStyle name="Separador de milhares 2 8 3 2 2 2 3 2" xfId="1591"/>
    <cellStyle name="Separador de milhares 2 8 3 2 2 2 4" xfId="1224"/>
    <cellStyle name="Separador de milhares 2 8 3 2 2 3" xfId="506"/>
    <cellStyle name="Separador de milhares 2 8 3 2 2 3 2" xfId="884"/>
    <cellStyle name="Separador de milhares 2 8 3 2 2 3 2 2" xfId="1678"/>
    <cellStyle name="Separador de milhares 2 8 3 2 2 3 3" xfId="1311"/>
    <cellStyle name="Separador de milhares 2 8 3 2 2 4" xfId="710"/>
    <cellStyle name="Separador de milhares 2 8 3 2 2 4 2" xfId="1504"/>
    <cellStyle name="Separador de milhares 2 8 3 2 2 5" xfId="1137"/>
    <cellStyle name="Separador de milhares 2 8 3 2 3" xfId="377"/>
    <cellStyle name="Separador de milhares 2 8 3 2 3 2" xfId="552"/>
    <cellStyle name="Separador de milhares 2 8 3 2 3 2 2" xfId="930"/>
    <cellStyle name="Separador de milhares 2 8 3 2 3 2 2 2" xfId="1724"/>
    <cellStyle name="Separador de milhares 2 8 3 2 3 2 3" xfId="1357"/>
    <cellStyle name="Separador de milhares 2 8 3 2 3 3" xfId="756"/>
    <cellStyle name="Separador de milhares 2 8 3 2 3 3 2" xfId="1550"/>
    <cellStyle name="Separador de milhares 2 8 3 2 3 4" xfId="1183"/>
    <cellStyle name="Separador de milhares 2 8 3 2 4" xfId="465"/>
    <cellStyle name="Separador de milhares 2 8 3 2 4 2" xfId="843"/>
    <cellStyle name="Separador de milhares 2 8 3 2 4 2 2" xfId="1637"/>
    <cellStyle name="Separador de milhares 2 8 3 2 4 3" xfId="1270"/>
    <cellStyle name="Separador de milhares 2 8 3 2 5" xfId="668"/>
    <cellStyle name="Separador de milhares 2 8 3 2 5 2" xfId="1463"/>
    <cellStyle name="Separador de milhares 2 8 3 2 6" xfId="1095"/>
    <cellStyle name="Separador de milhares 2 8 4" xfId="313"/>
    <cellStyle name="Separador de milhares 2 8 4 2" xfId="402"/>
    <cellStyle name="Separador de milhares 2 8 4 2 2" xfId="576"/>
    <cellStyle name="Separador de milhares 2 8 4 2 2 2" xfId="954"/>
    <cellStyle name="Separador de milhares 2 8 4 2 2 2 2" xfId="1748"/>
    <cellStyle name="Separador de milhares 2 8 4 2 2 3" xfId="1381"/>
    <cellStyle name="Separador de milhares 2 8 4 2 3" xfId="780"/>
    <cellStyle name="Separador de milhares 2 8 4 2 3 2" xfId="1574"/>
    <cellStyle name="Separador de milhares 2 8 4 2 4" xfId="1207"/>
    <cellStyle name="Separador de milhares 2 8 4 3" xfId="489"/>
    <cellStyle name="Separador de milhares 2 8 4 3 2" xfId="867"/>
    <cellStyle name="Separador de milhares 2 8 4 3 2 2" xfId="1661"/>
    <cellStyle name="Separador de milhares 2 8 4 3 3" xfId="1294"/>
    <cellStyle name="Separador de milhares 2 8 4 4" xfId="693"/>
    <cellStyle name="Separador de milhares 2 8 4 4 2" xfId="1487"/>
    <cellStyle name="Separador de milhares 2 8 4 5" xfId="1120"/>
    <cellStyle name="Separador de milhares 2 8 5" xfId="360"/>
    <cellStyle name="Separador de milhares 2 8 5 2" xfId="535"/>
    <cellStyle name="Separador de milhares 2 8 5 2 2" xfId="913"/>
    <cellStyle name="Separador de milhares 2 8 5 2 2 2" xfId="1707"/>
    <cellStyle name="Separador de milhares 2 8 5 2 3" xfId="1340"/>
    <cellStyle name="Separador de milhares 2 8 5 3" xfId="739"/>
    <cellStyle name="Separador de milhares 2 8 5 3 2" xfId="1533"/>
    <cellStyle name="Separador de milhares 2 8 5 4" xfId="1166"/>
    <cellStyle name="Separador de milhares 2 8 6" xfId="448"/>
    <cellStyle name="Separador de milhares 2 8 6 2" xfId="826"/>
    <cellStyle name="Separador de milhares 2 8 6 2 2" xfId="1620"/>
    <cellStyle name="Separador de milhares 2 8 6 3" xfId="1253"/>
    <cellStyle name="Separador de milhares 2 8 7" xfId="651"/>
    <cellStyle name="Separador de milhares 2 8 7 2" xfId="1446"/>
    <cellStyle name="Separador de milhares 2 8 8" xfId="1068"/>
    <cellStyle name="Separador de milhares 2 9" xfId="243"/>
    <cellStyle name="Separador de milhares 2 9 2" xfId="314"/>
    <cellStyle name="Separador de milhares 2 9 2 2" xfId="403"/>
    <cellStyle name="Separador de milhares 2 9 2 2 2" xfId="577"/>
    <cellStyle name="Separador de milhares 2 9 2 2 2 2" xfId="955"/>
    <cellStyle name="Separador de milhares 2 9 2 2 2 2 2" xfId="1749"/>
    <cellStyle name="Separador de milhares 2 9 2 2 2 3" xfId="1382"/>
    <cellStyle name="Separador de milhares 2 9 2 2 3" xfId="781"/>
    <cellStyle name="Separador de milhares 2 9 2 2 3 2" xfId="1575"/>
    <cellStyle name="Separador de milhares 2 9 2 2 4" xfId="1208"/>
    <cellStyle name="Separador de milhares 2 9 2 3" xfId="490"/>
    <cellStyle name="Separador de milhares 2 9 2 3 2" xfId="868"/>
    <cellStyle name="Separador de milhares 2 9 2 3 2 2" xfId="1662"/>
    <cellStyle name="Separador de milhares 2 9 2 3 3" xfId="1295"/>
    <cellStyle name="Separador de milhares 2 9 2 4" xfId="694"/>
    <cellStyle name="Separador de milhares 2 9 2 4 2" xfId="1488"/>
    <cellStyle name="Separador de milhares 2 9 2 5" xfId="1121"/>
    <cellStyle name="Separador de milhares 2 9 3" xfId="361"/>
    <cellStyle name="Separador de milhares 2 9 3 2" xfId="536"/>
    <cellStyle name="Separador de milhares 2 9 3 2 2" xfId="914"/>
    <cellStyle name="Separador de milhares 2 9 3 2 2 2" xfId="1708"/>
    <cellStyle name="Separador de milhares 2 9 3 2 3" xfId="1341"/>
    <cellStyle name="Separador de milhares 2 9 3 3" xfId="740"/>
    <cellStyle name="Separador de milhares 2 9 3 3 2" xfId="1534"/>
    <cellStyle name="Separador de milhares 2 9 3 4" xfId="1167"/>
    <cellStyle name="Separador de milhares 2 9 4" xfId="449"/>
    <cellStyle name="Separador de milhares 2 9 4 2" xfId="827"/>
    <cellStyle name="Separador de milhares 2 9 4 2 2" xfId="1621"/>
    <cellStyle name="Separador de milhares 2 9 4 3" xfId="1254"/>
    <cellStyle name="Separador de milhares 2 9 5" xfId="652"/>
    <cellStyle name="Separador de milhares 2 9 5 2" xfId="1447"/>
    <cellStyle name="Separador de milhares 2 9 6" xfId="1069"/>
    <cellStyle name="Separador de milhares 3" xfId="108"/>
    <cellStyle name="Separador de milhares 3 10" xfId="428"/>
    <cellStyle name="Separador de milhares 3 10 2" xfId="806"/>
    <cellStyle name="Separador de milhares 3 10 2 2" xfId="1600"/>
    <cellStyle name="Separador de milhares 3 10 3" xfId="1233"/>
    <cellStyle name="Separador de milhares 3 11" xfId="149"/>
    <cellStyle name="Separador de milhares 3 11 2" xfId="1025"/>
    <cellStyle name="Separador de milhares 3 12" xfId="604"/>
    <cellStyle name="Separador de milhares 3 12 2" xfId="1409"/>
    <cellStyle name="Separador de milhares 3 13" xfId="630"/>
    <cellStyle name="Separador de milhares 3 13 2" xfId="1426"/>
    <cellStyle name="Separador de milhares 3 14" xfId="990"/>
    <cellStyle name="Separador de milhares 3 2" xfId="116"/>
    <cellStyle name="Separador de milhares 3 2 2" xfId="138"/>
    <cellStyle name="Separador de milhares 3 2 2 2" xfId="392"/>
    <cellStyle name="Separador de milhares 3 2 2 2 2" xfId="566"/>
    <cellStyle name="Separador de milhares 3 2 2 2 2 2" xfId="944"/>
    <cellStyle name="Separador de milhares 3 2 2 2 2 2 2" xfId="1738"/>
    <cellStyle name="Separador de milhares 3 2 2 2 2 3" xfId="1371"/>
    <cellStyle name="Separador de milhares 3 2 2 2 3" xfId="770"/>
    <cellStyle name="Separador de milhares 3 2 2 2 3 2" xfId="1564"/>
    <cellStyle name="Separador de milhares 3 2 2 2 4" xfId="1197"/>
    <cellStyle name="Separador de milhares 3 2 2 3" xfId="479"/>
    <cellStyle name="Separador de milhares 3 2 2 3 2" xfId="857"/>
    <cellStyle name="Separador de milhares 3 2 2 3 2 2" xfId="1651"/>
    <cellStyle name="Separador de milhares 3 2 2 3 3" xfId="1284"/>
    <cellStyle name="Separador de milhares 3 2 2 4" xfId="303"/>
    <cellStyle name="Separador de milhares 3 2 2 4 2" xfId="1110"/>
    <cellStyle name="Separador de milhares 3 2 2 5" xfId="683"/>
    <cellStyle name="Separador de milhares 3 2 2 5 2" xfId="1477"/>
    <cellStyle name="Separador de milhares 3 2 2 6" xfId="1018"/>
    <cellStyle name="Separador de milhares 3 2 3" xfId="350"/>
    <cellStyle name="Separador de milhares 3 2 3 2" xfId="525"/>
    <cellStyle name="Separador de milhares 3 2 3 2 2" xfId="903"/>
    <cellStyle name="Separador de milhares 3 2 3 2 2 2" xfId="1697"/>
    <cellStyle name="Separador de milhares 3 2 3 2 3" xfId="1330"/>
    <cellStyle name="Separador de milhares 3 2 3 3" xfId="729"/>
    <cellStyle name="Separador de milhares 3 2 3 3 2" xfId="1523"/>
    <cellStyle name="Separador de milhares 3 2 3 4" xfId="1156"/>
    <cellStyle name="Separador de milhares 3 2 4" xfId="438"/>
    <cellStyle name="Separador de milhares 3 2 4 2" xfId="816"/>
    <cellStyle name="Separador de milhares 3 2 4 2 2" xfId="1610"/>
    <cellStyle name="Separador de milhares 3 2 4 3" xfId="1243"/>
    <cellStyle name="Separador de milhares 3 2 5" xfId="170"/>
    <cellStyle name="Separador de milhares 3 2 5 2" xfId="1037"/>
    <cellStyle name="Separador de milhares 3 2 6" xfId="640"/>
    <cellStyle name="Separador de milhares 3 2 6 2" xfId="1436"/>
    <cellStyle name="Separador de milhares 3 2 7" xfId="997"/>
    <cellStyle name="Separador de milhares 3 3" xfId="131"/>
    <cellStyle name="Separador de milhares 3 3 2" xfId="305"/>
    <cellStyle name="Separador de milhares 3 3 2 2" xfId="394"/>
    <cellStyle name="Separador de milhares 3 3 2 2 2" xfId="568"/>
    <cellStyle name="Separador de milhares 3 3 2 2 2 2" xfId="946"/>
    <cellStyle name="Separador de milhares 3 3 2 2 2 2 2" xfId="1740"/>
    <cellStyle name="Separador de milhares 3 3 2 2 2 3" xfId="1373"/>
    <cellStyle name="Separador de milhares 3 3 2 2 3" xfId="772"/>
    <cellStyle name="Separador de milhares 3 3 2 2 3 2" xfId="1566"/>
    <cellStyle name="Separador de milhares 3 3 2 2 4" xfId="1199"/>
    <cellStyle name="Separador de milhares 3 3 2 3" xfId="481"/>
    <cellStyle name="Separador de milhares 3 3 2 3 2" xfId="859"/>
    <cellStyle name="Separador de milhares 3 3 2 3 2 2" xfId="1653"/>
    <cellStyle name="Separador de milhares 3 3 2 3 3" xfId="1286"/>
    <cellStyle name="Separador de milhares 3 3 2 4" xfId="685"/>
    <cellStyle name="Separador de milhares 3 3 2 4 2" xfId="1479"/>
    <cellStyle name="Separador de milhares 3 3 2 5" xfId="1112"/>
    <cellStyle name="Separador de milhares 3 3 3" xfId="352"/>
    <cellStyle name="Separador de milhares 3 3 3 2" xfId="527"/>
    <cellStyle name="Separador de milhares 3 3 3 2 2" xfId="905"/>
    <cellStyle name="Separador de milhares 3 3 3 2 2 2" xfId="1699"/>
    <cellStyle name="Separador de milhares 3 3 3 2 3" xfId="1332"/>
    <cellStyle name="Separador de milhares 3 3 3 3" xfId="731"/>
    <cellStyle name="Separador de milhares 3 3 3 3 2" xfId="1525"/>
    <cellStyle name="Separador de milhares 3 3 3 4" xfId="1158"/>
    <cellStyle name="Separador de milhares 3 3 4" xfId="440"/>
    <cellStyle name="Separador de milhares 3 3 4 2" xfId="818"/>
    <cellStyle name="Separador de milhares 3 3 4 2 2" xfId="1612"/>
    <cellStyle name="Separador de milhares 3 3 4 3" xfId="1245"/>
    <cellStyle name="Separador de milhares 3 3 5" xfId="217"/>
    <cellStyle name="Separador de milhares 3 3 5 2" xfId="1053"/>
    <cellStyle name="Separador de milhares 3 3 6" xfId="643"/>
    <cellStyle name="Separador de milhares 3 3 6 2" xfId="1438"/>
    <cellStyle name="Separador de milhares 3 3 7" xfId="1011"/>
    <cellStyle name="Separador de milhares 3 4" xfId="221"/>
    <cellStyle name="Separador de milhares 3 4 2" xfId="306"/>
    <cellStyle name="Separador de milhares 3 4 2 2" xfId="395"/>
    <cellStyle name="Separador de milhares 3 4 2 2 2" xfId="569"/>
    <cellStyle name="Separador de milhares 3 4 2 2 2 2" xfId="947"/>
    <cellStyle name="Separador de milhares 3 4 2 2 2 2 2" xfId="1741"/>
    <cellStyle name="Separador de milhares 3 4 2 2 2 3" xfId="1374"/>
    <cellStyle name="Separador de milhares 3 4 2 2 3" xfId="773"/>
    <cellStyle name="Separador de milhares 3 4 2 2 3 2" xfId="1567"/>
    <cellStyle name="Separador de milhares 3 4 2 2 4" xfId="1200"/>
    <cellStyle name="Separador de milhares 3 4 2 3" xfId="482"/>
    <cellStyle name="Separador de milhares 3 4 2 3 2" xfId="860"/>
    <cellStyle name="Separador de milhares 3 4 2 3 2 2" xfId="1654"/>
    <cellStyle name="Separador de milhares 3 4 2 3 3" xfId="1287"/>
    <cellStyle name="Separador de milhares 3 4 2 4" xfId="686"/>
    <cellStyle name="Separador de milhares 3 4 2 4 2" xfId="1480"/>
    <cellStyle name="Separador de milhares 3 4 2 5" xfId="1113"/>
    <cellStyle name="Separador de milhares 3 4 3" xfId="353"/>
    <cellStyle name="Separador de milhares 3 4 3 2" xfId="528"/>
    <cellStyle name="Separador de milhares 3 4 3 2 2" xfId="906"/>
    <cellStyle name="Separador de milhares 3 4 3 2 2 2" xfId="1700"/>
    <cellStyle name="Separador de milhares 3 4 3 2 3" xfId="1333"/>
    <cellStyle name="Separador de milhares 3 4 3 3" xfId="732"/>
    <cellStyle name="Separador de milhares 3 4 3 3 2" xfId="1526"/>
    <cellStyle name="Separador de milhares 3 4 3 4" xfId="1159"/>
    <cellStyle name="Separador de milhares 3 4 4" xfId="441"/>
    <cellStyle name="Separador de milhares 3 4 4 2" xfId="819"/>
    <cellStyle name="Separador de milhares 3 4 4 2 2" xfId="1613"/>
    <cellStyle name="Separador de milhares 3 4 4 3" xfId="1246"/>
    <cellStyle name="Separador de milhares 3 4 5" xfId="644"/>
    <cellStyle name="Separador de milhares 3 4 5 2" xfId="1439"/>
    <cellStyle name="Separador de milhares 3 4 6" xfId="1055"/>
    <cellStyle name="Separador de milhares 3 5" xfId="236"/>
    <cellStyle name="Separador de milhares 3 5 2" xfId="310"/>
    <cellStyle name="Separador de milhares 3 5 2 2" xfId="399"/>
    <cellStyle name="Separador de milhares 3 5 2 2 2" xfId="573"/>
    <cellStyle name="Separador de milhares 3 5 2 2 2 2" xfId="951"/>
    <cellStyle name="Separador de milhares 3 5 2 2 2 2 2" xfId="1745"/>
    <cellStyle name="Separador de milhares 3 5 2 2 2 3" xfId="1378"/>
    <cellStyle name="Separador de milhares 3 5 2 2 3" xfId="777"/>
    <cellStyle name="Separador de milhares 3 5 2 2 3 2" xfId="1571"/>
    <cellStyle name="Separador de milhares 3 5 2 2 4" xfId="1204"/>
    <cellStyle name="Separador de milhares 3 5 2 3" xfId="486"/>
    <cellStyle name="Separador de milhares 3 5 2 3 2" xfId="864"/>
    <cellStyle name="Separador de milhares 3 5 2 3 2 2" xfId="1658"/>
    <cellStyle name="Separador de milhares 3 5 2 3 3" xfId="1291"/>
    <cellStyle name="Separador de milhares 3 5 2 4" xfId="690"/>
    <cellStyle name="Separador de milhares 3 5 2 4 2" xfId="1484"/>
    <cellStyle name="Separador de milhares 3 5 2 5" xfId="1117"/>
    <cellStyle name="Separador de milhares 3 5 3" xfId="357"/>
    <cellStyle name="Separador de milhares 3 5 3 2" xfId="532"/>
    <cellStyle name="Separador de milhares 3 5 3 2 2" xfId="910"/>
    <cellStyle name="Separador de milhares 3 5 3 2 2 2" xfId="1704"/>
    <cellStyle name="Separador de milhares 3 5 3 2 3" xfId="1337"/>
    <cellStyle name="Separador de milhares 3 5 3 3" xfId="736"/>
    <cellStyle name="Separador de milhares 3 5 3 3 2" xfId="1530"/>
    <cellStyle name="Separador de milhares 3 5 3 4" xfId="1163"/>
    <cellStyle name="Separador de milhares 3 5 4" xfId="445"/>
    <cellStyle name="Separador de milhares 3 5 4 2" xfId="823"/>
    <cellStyle name="Separador de milhares 3 5 4 2 2" xfId="1617"/>
    <cellStyle name="Separador de milhares 3 5 4 3" xfId="1250"/>
    <cellStyle name="Separador de milhares 3 5 5" xfId="648"/>
    <cellStyle name="Separador de milhares 3 5 5 2" xfId="1443"/>
    <cellStyle name="Separador de milhares 3 5 6" xfId="1063"/>
    <cellStyle name="Separador de milhares 3 6" xfId="240"/>
    <cellStyle name="Separador de milhares 3 6 2" xfId="312"/>
    <cellStyle name="Separador de milhares 3 6 2 2" xfId="401"/>
    <cellStyle name="Separador de milhares 3 6 2 2 2" xfId="575"/>
    <cellStyle name="Separador de milhares 3 6 2 2 2 2" xfId="953"/>
    <cellStyle name="Separador de milhares 3 6 2 2 2 2 2" xfId="1747"/>
    <cellStyle name="Separador de milhares 3 6 2 2 2 3" xfId="1380"/>
    <cellStyle name="Separador de milhares 3 6 2 2 3" xfId="779"/>
    <cellStyle name="Separador de milhares 3 6 2 2 3 2" xfId="1573"/>
    <cellStyle name="Separador de milhares 3 6 2 2 4" xfId="1206"/>
    <cellStyle name="Separador de milhares 3 6 2 3" xfId="488"/>
    <cellStyle name="Separador de milhares 3 6 2 3 2" xfId="866"/>
    <cellStyle name="Separador de milhares 3 6 2 3 2 2" xfId="1660"/>
    <cellStyle name="Separador de milhares 3 6 2 3 3" xfId="1293"/>
    <cellStyle name="Separador de milhares 3 6 2 4" xfId="692"/>
    <cellStyle name="Separador de milhares 3 6 2 4 2" xfId="1486"/>
    <cellStyle name="Separador de milhares 3 6 2 5" xfId="1119"/>
    <cellStyle name="Separador de milhares 3 6 3" xfId="359"/>
    <cellStyle name="Separador de milhares 3 6 3 2" xfId="534"/>
    <cellStyle name="Separador de milhares 3 6 3 2 2" xfId="912"/>
    <cellStyle name="Separador de milhares 3 6 3 2 2 2" xfId="1706"/>
    <cellStyle name="Separador de milhares 3 6 3 2 3" xfId="1339"/>
    <cellStyle name="Separador de milhares 3 6 3 3" xfId="738"/>
    <cellStyle name="Separador de milhares 3 6 3 3 2" xfId="1532"/>
    <cellStyle name="Separador de milhares 3 6 3 4" xfId="1165"/>
    <cellStyle name="Separador de milhares 3 6 4" xfId="447"/>
    <cellStyle name="Separador de milhares 3 6 4 2" xfId="825"/>
    <cellStyle name="Separador de milhares 3 6 4 2 2" xfId="1619"/>
    <cellStyle name="Separador de milhares 3 6 4 3" xfId="1252"/>
    <cellStyle name="Separador de milhares 3 6 5" xfId="650"/>
    <cellStyle name="Separador de milhares 3 6 5 2" xfId="1445"/>
    <cellStyle name="Separador de milhares 3 6 6" xfId="1066"/>
    <cellStyle name="Separador de milhares 3 7" xfId="293"/>
    <cellStyle name="Separador de milhares 3 7 2" xfId="382"/>
    <cellStyle name="Separador de milhares 3 7 2 2" xfId="557"/>
    <cellStyle name="Separador de milhares 3 7 2 2 2" xfId="935"/>
    <cellStyle name="Separador de milhares 3 7 2 2 2 2" xfId="1729"/>
    <cellStyle name="Separador de milhares 3 7 2 2 3" xfId="1362"/>
    <cellStyle name="Separador de milhares 3 7 2 3" xfId="761"/>
    <cellStyle name="Separador de milhares 3 7 2 3 2" xfId="1555"/>
    <cellStyle name="Separador de milhares 3 7 2 4" xfId="1188"/>
    <cellStyle name="Separador de milhares 3 7 3" xfId="470"/>
    <cellStyle name="Separador de milhares 3 7 3 2" xfId="848"/>
    <cellStyle name="Separador de milhares 3 7 3 2 2" xfId="1642"/>
    <cellStyle name="Separador de milhares 3 7 3 3" xfId="1275"/>
    <cellStyle name="Separador de milhares 3 7 4" xfId="674"/>
    <cellStyle name="Separador de milhares 3 7 4 2" xfId="1468"/>
    <cellStyle name="Separador de milhares 3 7 5" xfId="1101"/>
    <cellStyle name="Separador de milhares 3 8" xfId="335"/>
    <cellStyle name="Separador de milhares 3 8 2" xfId="424"/>
    <cellStyle name="Separador de milhares 3 8 2 2" xfId="598"/>
    <cellStyle name="Separador de milhares 3 8 2 2 2" xfId="976"/>
    <cellStyle name="Separador de milhares 3 8 2 2 2 2" xfId="1770"/>
    <cellStyle name="Separador de milhares 3 8 2 2 3" xfId="1403"/>
    <cellStyle name="Separador de milhares 3 8 2 3" xfId="802"/>
    <cellStyle name="Separador de milhares 3 8 2 3 2" xfId="1596"/>
    <cellStyle name="Separador de milhares 3 8 2 4" xfId="1229"/>
    <cellStyle name="Separador de milhares 3 8 3" xfId="511"/>
    <cellStyle name="Separador de milhares 3 8 3 2" xfId="889"/>
    <cellStyle name="Separador de milhares 3 8 3 2 2" xfId="1683"/>
    <cellStyle name="Separador de milhares 3 8 3 3" xfId="1316"/>
    <cellStyle name="Separador de milhares 3 8 4" xfId="715"/>
    <cellStyle name="Separador de milhares 3 8 4 2" xfId="1509"/>
    <cellStyle name="Separador de milhares 3 8 5" xfId="1142"/>
    <cellStyle name="Separador de milhares 3 9" xfId="339"/>
    <cellStyle name="Separador de milhares 3 9 2" xfId="515"/>
    <cellStyle name="Separador de milhares 3 9 2 2" xfId="893"/>
    <cellStyle name="Separador de milhares 3 9 2 2 2" xfId="1687"/>
    <cellStyle name="Separador de milhares 3 9 2 3" xfId="1320"/>
    <cellStyle name="Separador de milhares 3 9 3" xfId="719"/>
    <cellStyle name="Separador de milhares 3 9 3 2" xfId="1513"/>
    <cellStyle name="Separador de milhares 3 9 4" xfId="1146"/>
    <cellStyle name="Separador de milhares 4" xfId="168"/>
    <cellStyle name="Separador de milhares 4 2" xfId="248"/>
    <cellStyle name="Separador de milhares 4 2 2" xfId="316"/>
    <cellStyle name="Separador de milhares 4 2 2 2" xfId="405"/>
    <cellStyle name="Separador de milhares 4 2 2 2 2" xfId="579"/>
    <cellStyle name="Separador de milhares 4 2 2 2 2 2" xfId="957"/>
    <cellStyle name="Separador de milhares 4 2 2 2 2 2 2" xfId="1751"/>
    <cellStyle name="Separador de milhares 4 2 2 2 2 3" xfId="1384"/>
    <cellStyle name="Separador de milhares 4 2 2 2 3" xfId="783"/>
    <cellStyle name="Separador de milhares 4 2 2 2 3 2" xfId="1577"/>
    <cellStyle name="Separador de milhares 4 2 2 2 4" xfId="1210"/>
    <cellStyle name="Separador de milhares 4 2 2 3" xfId="492"/>
    <cellStyle name="Separador de milhares 4 2 2 3 2" xfId="870"/>
    <cellStyle name="Separador de milhares 4 2 2 3 2 2" xfId="1664"/>
    <cellStyle name="Separador de milhares 4 2 2 3 3" xfId="1297"/>
    <cellStyle name="Separador de milhares 4 2 2 4" xfId="696"/>
    <cellStyle name="Separador de milhares 4 2 2 4 2" xfId="1490"/>
    <cellStyle name="Separador de milhares 4 2 2 5" xfId="1123"/>
    <cellStyle name="Separador de milhares 4 2 3" xfId="363"/>
    <cellStyle name="Separador de milhares 4 2 3 2" xfId="538"/>
    <cellStyle name="Separador de milhares 4 2 3 2 2" xfId="916"/>
    <cellStyle name="Separador de milhares 4 2 3 2 2 2" xfId="1710"/>
    <cellStyle name="Separador de milhares 4 2 3 2 3" xfId="1343"/>
    <cellStyle name="Separador de milhares 4 2 3 3" xfId="742"/>
    <cellStyle name="Separador de milhares 4 2 3 3 2" xfId="1536"/>
    <cellStyle name="Separador de milhares 4 2 3 4" xfId="1169"/>
    <cellStyle name="Separador de milhares 4 2 4" xfId="451"/>
    <cellStyle name="Separador de milhares 4 2 4 2" xfId="829"/>
    <cellStyle name="Separador de milhares 4 2 4 2 2" xfId="1623"/>
    <cellStyle name="Separador de milhares 4 2 4 3" xfId="1256"/>
    <cellStyle name="Separador de milhares 4 2 5" xfId="654"/>
    <cellStyle name="Separador de milhares 4 2 5 2" xfId="1449"/>
    <cellStyle name="Separador de milhares 4 2 6" xfId="1072"/>
    <cellStyle name="Separador de milhares 4 3" xfId="259"/>
    <cellStyle name="Separador de milhares 4 3 2" xfId="321"/>
    <cellStyle name="Separador de milhares 4 3 2 2" xfId="410"/>
    <cellStyle name="Separador de milhares 4 3 2 2 2" xfId="584"/>
    <cellStyle name="Separador de milhares 4 3 2 2 2 2" xfId="962"/>
    <cellStyle name="Separador de milhares 4 3 2 2 2 2 2" xfId="1756"/>
    <cellStyle name="Separador de milhares 4 3 2 2 2 3" xfId="1389"/>
    <cellStyle name="Separador de milhares 4 3 2 2 3" xfId="788"/>
    <cellStyle name="Separador de milhares 4 3 2 2 3 2" xfId="1582"/>
    <cellStyle name="Separador de milhares 4 3 2 2 4" xfId="1215"/>
    <cellStyle name="Separador de milhares 4 3 2 3" xfId="497"/>
    <cellStyle name="Separador de milhares 4 3 2 3 2" xfId="875"/>
    <cellStyle name="Separador de milhares 4 3 2 3 2 2" xfId="1669"/>
    <cellStyle name="Separador de milhares 4 3 2 3 3" xfId="1302"/>
    <cellStyle name="Separador de milhares 4 3 2 4" xfId="701"/>
    <cellStyle name="Separador de milhares 4 3 2 4 2" xfId="1495"/>
    <cellStyle name="Separador de milhares 4 3 2 5" xfId="1128"/>
    <cellStyle name="Separador de milhares 4 3 3" xfId="368"/>
    <cellStyle name="Separador de milhares 4 3 3 2" xfId="543"/>
    <cellStyle name="Separador de milhares 4 3 3 2 2" xfId="921"/>
    <cellStyle name="Separador de milhares 4 3 3 2 2 2" xfId="1715"/>
    <cellStyle name="Separador de milhares 4 3 3 2 3" xfId="1348"/>
    <cellStyle name="Separador de milhares 4 3 3 3" xfId="747"/>
    <cellStyle name="Separador de milhares 4 3 3 3 2" xfId="1541"/>
    <cellStyle name="Separador de milhares 4 3 3 4" xfId="1174"/>
    <cellStyle name="Separador de milhares 4 3 4" xfId="456"/>
    <cellStyle name="Separador de milhares 4 3 4 2" xfId="834"/>
    <cellStyle name="Separador de milhares 4 3 4 2 2" xfId="1628"/>
    <cellStyle name="Separador de milhares 4 3 4 3" xfId="1261"/>
    <cellStyle name="Separador de milhares 4 3 5" xfId="659"/>
    <cellStyle name="Separador de milhares 4 3 5 2" xfId="1454"/>
    <cellStyle name="Separador de milhares 4 3 6" xfId="1081"/>
    <cellStyle name="Separador de milhares 4 4" xfId="301"/>
    <cellStyle name="Separador de milhares 4 4 2" xfId="390"/>
    <cellStyle name="Separador de milhares 4 4 2 2" xfId="564"/>
    <cellStyle name="Separador de milhares 4 4 2 2 2" xfId="942"/>
    <cellStyle name="Separador de milhares 4 4 2 2 2 2" xfId="1736"/>
    <cellStyle name="Separador de milhares 4 4 2 2 3" xfId="1369"/>
    <cellStyle name="Separador de milhares 4 4 2 3" xfId="768"/>
    <cellStyle name="Separador de milhares 4 4 2 3 2" xfId="1562"/>
    <cellStyle name="Separador de milhares 4 4 2 4" xfId="1195"/>
    <cellStyle name="Separador de milhares 4 4 3" xfId="477"/>
    <cellStyle name="Separador de milhares 4 4 3 2" xfId="855"/>
    <cellStyle name="Separador de milhares 4 4 3 2 2" xfId="1649"/>
    <cellStyle name="Separador de milhares 4 4 3 3" xfId="1282"/>
    <cellStyle name="Separador de milhares 4 4 4" xfId="681"/>
    <cellStyle name="Separador de milhares 4 4 4 2" xfId="1475"/>
    <cellStyle name="Separador de milhares 4 4 5" xfId="1108"/>
    <cellStyle name="Separador de milhares 4 5" xfId="348"/>
    <cellStyle name="Separador de milhares 4 5 2" xfId="523"/>
    <cellStyle name="Separador de milhares 4 5 2 2" xfId="901"/>
    <cellStyle name="Separador de milhares 4 5 2 2 2" xfId="1695"/>
    <cellStyle name="Separador de milhares 4 5 2 3" xfId="1328"/>
    <cellStyle name="Separador de milhares 4 5 3" xfId="727"/>
    <cellStyle name="Separador de milhares 4 5 3 2" xfId="1521"/>
    <cellStyle name="Separador de milhares 4 5 4" xfId="1154"/>
    <cellStyle name="Separador de milhares 4 6" xfId="436"/>
    <cellStyle name="Separador de milhares 4 6 2" xfId="814"/>
    <cellStyle name="Separador de milhares 4 6 2 2" xfId="1608"/>
    <cellStyle name="Separador de milhares 4 6 3" xfId="1241"/>
    <cellStyle name="Separador de milhares 4 7" xfId="638"/>
    <cellStyle name="Separador de milhares 4 7 2" xfId="1434"/>
    <cellStyle name="Separador de milhares 4 8" xfId="1035"/>
    <cellStyle name="Separador de milhares 5" xfId="173"/>
    <cellStyle name="Texto de Aviso 2" xfId="186"/>
    <cellStyle name="Texto Explicativo 2" xfId="187"/>
    <cellStyle name="Title" xfId="42"/>
    <cellStyle name="Título 1" xfId="140" builtinId="16" customBuiltin="1"/>
    <cellStyle name="Título 2" xfId="141" builtinId="17" customBuiltin="1"/>
    <cellStyle name="Título 3" xfId="142" builtinId="18" customBuiltin="1"/>
    <cellStyle name="Título 4" xfId="143" builtinId="19" customBuiltin="1"/>
    <cellStyle name="Título 5" xfId="177"/>
    <cellStyle name="Total 2" xfId="188"/>
    <cellStyle name="Verificar Célula" xfId="85"/>
    <cellStyle name="Vírgula" xfId="41" builtinId="3"/>
    <cellStyle name="Vírgula 10" xfId="145"/>
    <cellStyle name="Vírgula 10 2" xfId="620"/>
    <cellStyle name="Vírgula 10 2 2" xfId="1421"/>
    <cellStyle name="Vírgula 10 3" xfId="1021"/>
    <cellStyle name="Vírgula 11" xfId="602"/>
    <cellStyle name="Vírgula 11 2" xfId="1407"/>
    <cellStyle name="Vírgula 12" xfId="611"/>
    <cellStyle name="Vírgula 12 2" xfId="1415"/>
    <cellStyle name="Vírgula 2" xfId="83"/>
    <cellStyle name="Vírgula 2 10" xfId="601"/>
    <cellStyle name="Vírgula 2 10 2" xfId="1406"/>
    <cellStyle name="Vírgula 2 11" xfId="613"/>
    <cellStyle name="Vírgula 2 11 2" xfId="1416"/>
    <cellStyle name="Vírgula 2 12" xfId="979"/>
    <cellStyle name="Vírgula 2 2" xfId="97"/>
    <cellStyle name="Vírgula 2 2 2" xfId="127"/>
    <cellStyle name="Vírgula 2 2 2 2" xfId="300"/>
    <cellStyle name="Vírgula 2 2 2 2 2" xfId="389"/>
    <cellStyle name="Vírgula 2 2 2 2 2 2" xfId="563"/>
    <cellStyle name="Vírgula 2 2 2 2 2 2 2" xfId="941"/>
    <cellStyle name="Vírgula 2 2 2 2 2 2 2 2" xfId="1735"/>
    <cellStyle name="Vírgula 2 2 2 2 2 2 3" xfId="1368"/>
    <cellStyle name="Vírgula 2 2 2 2 2 3" xfId="767"/>
    <cellStyle name="Vírgula 2 2 2 2 2 3 2" xfId="1561"/>
    <cellStyle name="Vírgula 2 2 2 2 2 4" xfId="1194"/>
    <cellStyle name="Vírgula 2 2 2 2 3" xfId="476"/>
    <cellStyle name="Vírgula 2 2 2 2 3 2" xfId="854"/>
    <cellStyle name="Vírgula 2 2 2 2 3 2 2" xfId="1648"/>
    <cellStyle name="Vírgula 2 2 2 2 3 3" xfId="1281"/>
    <cellStyle name="Vírgula 2 2 2 2 4" xfId="680"/>
    <cellStyle name="Vírgula 2 2 2 2 4 2" xfId="1474"/>
    <cellStyle name="Vírgula 2 2 2 2 5" xfId="1107"/>
    <cellStyle name="Vírgula 2 2 2 3" xfId="347"/>
    <cellStyle name="Vírgula 2 2 2 3 2" xfId="522"/>
    <cellStyle name="Vírgula 2 2 2 3 2 2" xfId="900"/>
    <cellStyle name="Vírgula 2 2 2 3 2 2 2" xfId="1694"/>
    <cellStyle name="Vírgula 2 2 2 3 2 3" xfId="1327"/>
    <cellStyle name="Vírgula 2 2 2 3 3" xfId="726"/>
    <cellStyle name="Vírgula 2 2 2 3 3 2" xfId="1520"/>
    <cellStyle name="Vírgula 2 2 2 3 4" xfId="1153"/>
    <cellStyle name="Vírgula 2 2 2 4" xfId="435"/>
    <cellStyle name="Vírgula 2 2 2 4 2" xfId="813"/>
    <cellStyle name="Vírgula 2 2 2 4 2 2" xfId="1607"/>
    <cellStyle name="Vírgula 2 2 2 4 3" xfId="1240"/>
    <cellStyle name="Vírgula 2 2 2 5" xfId="159"/>
    <cellStyle name="Vírgula 2 2 2 5 2" xfId="1032"/>
    <cellStyle name="Vírgula 2 2 2 6" xfId="637"/>
    <cellStyle name="Vírgula 2 2 2 6 2" xfId="1433"/>
    <cellStyle name="Vírgula 2 2 2 7" xfId="1007"/>
    <cellStyle name="Vírgula 2 2 3" xfId="297"/>
    <cellStyle name="Vírgula 2 2 3 2" xfId="386"/>
    <cellStyle name="Vírgula 2 2 3 2 2" xfId="560"/>
    <cellStyle name="Vírgula 2 2 3 2 2 2" xfId="938"/>
    <cellStyle name="Vírgula 2 2 3 2 2 2 2" xfId="1732"/>
    <cellStyle name="Vírgula 2 2 3 2 2 3" xfId="1365"/>
    <cellStyle name="Vírgula 2 2 3 2 3" xfId="764"/>
    <cellStyle name="Vírgula 2 2 3 2 3 2" xfId="1558"/>
    <cellStyle name="Vírgula 2 2 3 2 4" xfId="1191"/>
    <cellStyle name="Vírgula 2 2 3 3" xfId="473"/>
    <cellStyle name="Vírgula 2 2 3 3 2" xfId="851"/>
    <cellStyle name="Vírgula 2 2 3 3 2 2" xfId="1645"/>
    <cellStyle name="Vírgula 2 2 3 3 3" xfId="1278"/>
    <cellStyle name="Vírgula 2 2 3 4" xfId="677"/>
    <cellStyle name="Vírgula 2 2 3 4 2" xfId="1471"/>
    <cellStyle name="Vírgula 2 2 3 5" xfId="1104"/>
    <cellStyle name="Vírgula 2 2 4" xfId="344"/>
    <cellStyle name="Vírgula 2 2 4 2" xfId="519"/>
    <cellStyle name="Vírgula 2 2 4 2 2" xfId="897"/>
    <cellStyle name="Vírgula 2 2 4 2 2 2" xfId="1691"/>
    <cellStyle name="Vírgula 2 2 4 2 3" xfId="1324"/>
    <cellStyle name="Vírgula 2 2 4 3" xfId="723"/>
    <cellStyle name="Vírgula 2 2 4 3 2" xfId="1517"/>
    <cellStyle name="Vírgula 2 2 4 4" xfId="1150"/>
    <cellStyle name="Vírgula 2 2 5" xfId="432"/>
    <cellStyle name="Vírgula 2 2 5 2" xfId="810"/>
    <cellStyle name="Vírgula 2 2 5 2 2" xfId="1604"/>
    <cellStyle name="Vírgula 2 2 5 3" xfId="1237"/>
    <cellStyle name="Vírgula 2 2 6" xfId="156"/>
    <cellStyle name="Vírgula 2 2 6 2" xfId="634"/>
    <cellStyle name="Vírgula 2 2 6 2 2" xfId="1430"/>
    <cellStyle name="Vírgula 2 2 6 3" xfId="1029"/>
    <cellStyle name="Vírgula 2 2 7" xfId="609"/>
    <cellStyle name="Vírgula 2 2 7 2" xfId="1414"/>
    <cellStyle name="Vírgula 2 2 8" xfId="616"/>
    <cellStyle name="Vírgula 2 2 8 2" xfId="1419"/>
    <cellStyle name="Vírgula 2 2 9" xfId="986"/>
    <cellStyle name="Vírgula 2 3" xfId="117"/>
    <cellStyle name="Vírgula 2 3 2" xfId="139"/>
    <cellStyle name="Vírgula 2 3 2 2" xfId="388"/>
    <cellStyle name="Vírgula 2 3 2 2 2" xfId="562"/>
    <cellStyle name="Vírgula 2 3 2 2 2 2" xfId="940"/>
    <cellStyle name="Vírgula 2 3 2 2 2 2 2" xfId="1734"/>
    <cellStyle name="Vírgula 2 3 2 2 2 3" xfId="1367"/>
    <cellStyle name="Vírgula 2 3 2 2 3" xfId="766"/>
    <cellStyle name="Vírgula 2 3 2 2 3 2" xfId="1560"/>
    <cellStyle name="Vírgula 2 3 2 2 4" xfId="1193"/>
    <cellStyle name="Vírgula 2 3 2 3" xfId="475"/>
    <cellStyle name="Vírgula 2 3 2 3 2" xfId="853"/>
    <cellStyle name="Vírgula 2 3 2 3 2 2" xfId="1647"/>
    <cellStyle name="Vírgula 2 3 2 3 3" xfId="1280"/>
    <cellStyle name="Vírgula 2 3 2 4" xfId="299"/>
    <cellStyle name="Vírgula 2 3 2 4 2" xfId="1106"/>
    <cellStyle name="Vírgula 2 3 2 5" xfId="679"/>
    <cellStyle name="Vírgula 2 3 2 5 2" xfId="1473"/>
    <cellStyle name="Vírgula 2 3 2 6" xfId="1019"/>
    <cellStyle name="Vírgula 2 3 3" xfId="346"/>
    <cellStyle name="Vírgula 2 3 3 2" xfId="521"/>
    <cellStyle name="Vírgula 2 3 3 2 2" xfId="899"/>
    <cellStyle name="Vírgula 2 3 3 2 2 2" xfId="1693"/>
    <cellStyle name="Vírgula 2 3 3 2 3" xfId="1326"/>
    <cellStyle name="Vírgula 2 3 3 3" xfId="725"/>
    <cellStyle name="Vírgula 2 3 3 3 2" xfId="1519"/>
    <cellStyle name="Vírgula 2 3 3 4" xfId="1152"/>
    <cellStyle name="Vírgula 2 3 4" xfId="434"/>
    <cellStyle name="Vírgula 2 3 4 2" xfId="812"/>
    <cellStyle name="Vírgula 2 3 4 2 2" xfId="1606"/>
    <cellStyle name="Vírgula 2 3 4 3" xfId="1239"/>
    <cellStyle name="Vírgula 2 3 5" xfId="158"/>
    <cellStyle name="Vírgula 2 3 5 2" xfId="1031"/>
    <cellStyle name="Vírgula 2 3 6" xfId="636"/>
    <cellStyle name="Vírgula 2 3 6 2" xfId="1432"/>
    <cellStyle name="Vírgula 2 3 7" xfId="998"/>
    <cellStyle name="Vírgula 2 4" xfId="120"/>
    <cellStyle name="Vírgula 2 4 2" xfId="336"/>
    <cellStyle name="Vírgula 2 4 2 2" xfId="425"/>
    <cellStyle name="Vírgula 2 4 2 2 2" xfId="599"/>
    <cellStyle name="Vírgula 2 4 2 2 2 2" xfId="977"/>
    <cellStyle name="Vírgula 2 4 2 2 2 2 2" xfId="1771"/>
    <cellStyle name="Vírgula 2 4 2 2 2 3" xfId="1404"/>
    <cellStyle name="Vírgula 2 4 2 2 3" xfId="803"/>
    <cellStyle name="Vírgula 2 4 2 2 3 2" xfId="1597"/>
    <cellStyle name="Vírgula 2 4 2 2 4" xfId="1230"/>
    <cellStyle name="Vírgula 2 4 2 3" xfId="512"/>
    <cellStyle name="Vírgula 2 4 2 3 2" xfId="890"/>
    <cellStyle name="Vírgula 2 4 2 3 2 2" xfId="1684"/>
    <cellStyle name="Vírgula 2 4 2 3 3" xfId="1317"/>
    <cellStyle name="Vírgula 2 4 2 4" xfId="716"/>
    <cellStyle name="Vírgula 2 4 2 4 2" xfId="1510"/>
    <cellStyle name="Vírgula 2 4 2 5" xfId="1143"/>
    <cellStyle name="Vírgula 2 4 3" xfId="383"/>
    <cellStyle name="Vírgula 2 4 3 2" xfId="558"/>
    <cellStyle name="Vírgula 2 4 3 2 2" xfId="936"/>
    <cellStyle name="Vírgula 2 4 3 2 2 2" xfId="1730"/>
    <cellStyle name="Vírgula 2 4 3 2 3" xfId="1363"/>
    <cellStyle name="Vírgula 2 4 3 3" xfId="762"/>
    <cellStyle name="Vírgula 2 4 3 3 2" xfId="1556"/>
    <cellStyle name="Vírgula 2 4 3 4" xfId="1189"/>
    <cellStyle name="Vírgula 2 4 4" xfId="471"/>
    <cellStyle name="Vírgula 2 4 4 2" xfId="849"/>
    <cellStyle name="Vírgula 2 4 4 2 2" xfId="1643"/>
    <cellStyle name="Vírgula 2 4 4 3" xfId="1276"/>
    <cellStyle name="Vírgula 2 4 5" xfId="294"/>
    <cellStyle name="Vírgula 2 4 5 2" xfId="1102"/>
    <cellStyle name="Vírgula 2 4 6" xfId="675"/>
    <cellStyle name="Vírgula 2 4 6 2" xfId="1469"/>
    <cellStyle name="Vírgula 2 4 7" xfId="1000"/>
    <cellStyle name="Vírgula 2 5" xfId="155"/>
    <cellStyle name="Vírgula 2 5 2" xfId="343"/>
    <cellStyle name="Vírgula 2 5 2 2" xfId="518"/>
    <cellStyle name="Vírgula 2 5 2 2 2" xfId="896"/>
    <cellStyle name="Vírgula 2 5 2 2 2 2" xfId="1690"/>
    <cellStyle name="Vírgula 2 5 2 2 3" xfId="1323"/>
    <cellStyle name="Vírgula 2 5 2 3" xfId="722"/>
    <cellStyle name="Vírgula 2 5 2 3 2" xfId="1516"/>
    <cellStyle name="Vírgula 2 5 2 4" xfId="1149"/>
    <cellStyle name="Vírgula 2 5 3" xfId="431"/>
    <cellStyle name="Vírgula 2 5 3 2" xfId="809"/>
    <cellStyle name="Vírgula 2 5 3 2 2" xfId="1603"/>
    <cellStyle name="Vírgula 2 5 3 3" xfId="1236"/>
    <cellStyle name="Vírgula 2 5 4" xfId="633"/>
    <cellStyle name="Vírgula 2 5 4 2" xfId="1429"/>
    <cellStyle name="Vírgula 2 5 5" xfId="1028"/>
    <cellStyle name="Vírgula 2 6" xfId="296"/>
    <cellStyle name="Vírgula 2 6 2" xfId="385"/>
    <cellStyle name="Vírgula 2 6 2 2" xfId="559"/>
    <cellStyle name="Vírgula 2 6 2 2 2" xfId="937"/>
    <cellStyle name="Vírgula 2 6 2 2 2 2" xfId="1731"/>
    <cellStyle name="Vírgula 2 6 2 2 3" xfId="1364"/>
    <cellStyle name="Vírgula 2 6 2 3" xfId="763"/>
    <cellStyle name="Vírgula 2 6 2 3 2" xfId="1557"/>
    <cellStyle name="Vírgula 2 6 2 4" xfId="1190"/>
    <cellStyle name="Vírgula 2 6 3" xfId="472"/>
    <cellStyle name="Vírgula 2 6 3 2" xfId="850"/>
    <cellStyle name="Vírgula 2 6 3 2 2" xfId="1644"/>
    <cellStyle name="Vírgula 2 6 3 3" xfId="1277"/>
    <cellStyle name="Vírgula 2 6 4" xfId="676"/>
    <cellStyle name="Vírgula 2 6 4 2" xfId="1470"/>
    <cellStyle name="Vírgula 2 6 5" xfId="1103"/>
    <cellStyle name="Vírgula 2 7" xfId="340"/>
    <cellStyle name="Vírgula 2 7 2" xfId="516"/>
    <cellStyle name="Vírgula 2 7 2 2" xfId="894"/>
    <cellStyle name="Vírgula 2 7 2 2 2" xfId="1688"/>
    <cellStyle name="Vírgula 2 7 2 3" xfId="1321"/>
    <cellStyle name="Vírgula 2 7 3" xfId="720"/>
    <cellStyle name="Vírgula 2 7 3 2" xfId="1514"/>
    <cellStyle name="Vírgula 2 7 4" xfId="1147"/>
    <cellStyle name="Vírgula 2 8" xfId="429"/>
    <cellStyle name="Vírgula 2 8 2" xfId="807"/>
    <cellStyle name="Vírgula 2 8 2 2" xfId="1601"/>
    <cellStyle name="Vírgula 2 8 3" xfId="1234"/>
    <cellStyle name="Vírgula 2 9" xfId="150"/>
    <cellStyle name="Vírgula 2 9 2" xfId="631"/>
    <cellStyle name="Vírgula 2 9 2 2" xfId="1427"/>
    <cellStyle name="Vírgula 2 9 3" xfId="1026"/>
    <cellStyle name="Vírgula 3" xfId="86"/>
    <cellStyle name="Vírgula 3 2" xfId="109"/>
    <cellStyle name="Vírgula 3 2 2" xfId="132"/>
    <cellStyle name="Vírgula 3 2 2 2" xfId="420"/>
    <cellStyle name="Vírgula 3 2 2 2 2" xfId="594"/>
    <cellStyle name="Vírgula 3 2 2 2 2 2" xfId="972"/>
    <cellStyle name="Vírgula 3 2 2 2 2 2 2" xfId="1766"/>
    <cellStyle name="Vírgula 3 2 2 2 2 3" xfId="1399"/>
    <cellStyle name="Vírgula 3 2 2 2 3" xfId="798"/>
    <cellStyle name="Vírgula 3 2 2 2 3 2" xfId="1592"/>
    <cellStyle name="Vírgula 3 2 2 2 4" xfId="1225"/>
    <cellStyle name="Vírgula 3 2 2 3" xfId="507"/>
    <cellStyle name="Vírgula 3 2 2 3 2" xfId="885"/>
    <cellStyle name="Vírgula 3 2 2 3 2 2" xfId="1679"/>
    <cellStyle name="Vírgula 3 2 2 3 3" xfId="1312"/>
    <cellStyle name="Vírgula 3 2 2 4" xfId="331"/>
    <cellStyle name="Vírgula 3 2 2 4 2" xfId="1138"/>
    <cellStyle name="Vírgula 3 2 2 5" xfId="711"/>
    <cellStyle name="Vírgula 3 2 2 5 2" xfId="1505"/>
    <cellStyle name="Vírgula 3 2 2 6" xfId="1012"/>
    <cellStyle name="Vírgula 3 2 3" xfId="378"/>
    <cellStyle name="Vírgula 3 2 3 2" xfId="553"/>
    <cellStyle name="Vírgula 3 2 3 2 2" xfId="931"/>
    <cellStyle name="Vírgula 3 2 3 2 2 2" xfId="1725"/>
    <cellStyle name="Vírgula 3 2 3 2 3" xfId="1358"/>
    <cellStyle name="Vírgula 3 2 3 3" xfId="757"/>
    <cellStyle name="Vírgula 3 2 3 3 2" xfId="1551"/>
    <cellStyle name="Vírgula 3 2 3 4" xfId="1184"/>
    <cellStyle name="Vírgula 3 2 4" xfId="466"/>
    <cellStyle name="Vírgula 3 2 4 2" xfId="844"/>
    <cellStyle name="Vírgula 3 2 4 2 2" xfId="1638"/>
    <cellStyle name="Vírgula 3 2 4 3" xfId="1271"/>
    <cellStyle name="Vírgula 3 2 5" xfId="274"/>
    <cellStyle name="Vírgula 3 2 5 2" xfId="1096"/>
    <cellStyle name="Vírgula 3 2 6" xfId="669"/>
    <cellStyle name="Vírgula 3 2 6 2" xfId="1464"/>
    <cellStyle name="Vírgula 3 2 7" xfId="991"/>
    <cellStyle name="Vírgula 3 3" xfId="122"/>
    <cellStyle name="Vírgula 3 3 2" xfId="404"/>
    <cellStyle name="Vírgula 3 3 2 2" xfId="578"/>
    <cellStyle name="Vírgula 3 3 2 2 2" xfId="956"/>
    <cellStyle name="Vírgula 3 3 2 2 2 2" xfId="1750"/>
    <cellStyle name="Vírgula 3 3 2 2 3" xfId="1383"/>
    <cellStyle name="Vírgula 3 3 2 3" xfId="782"/>
    <cellStyle name="Vírgula 3 3 2 3 2" xfId="1576"/>
    <cellStyle name="Vírgula 3 3 2 4" xfId="1209"/>
    <cellStyle name="Vírgula 3 3 3" xfId="491"/>
    <cellStyle name="Vírgula 3 3 3 2" xfId="869"/>
    <cellStyle name="Vírgula 3 3 3 2 2" xfId="1663"/>
    <cellStyle name="Vírgula 3 3 3 3" xfId="1296"/>
    <cellStyle name="Vírgula 3 3 4" xfId="315"/>
    <cellStyle name="Vírgula 3 3 4 2" xfId="1122"/>
    <cellStyle name="Vírgula 3 3 5" xfId="695"/>
    <cellStyle name="Vírgula 3 3 5 2" xfId="1489"/>
    <cellStyle name="Vírgula 3 3 6" xfId="1002"/>
    <cellStyle name="Vírgula 3 4" xfId="362"/>
    <cellStyle name="Vírgula 3 4 2" xfId="537"/>
    <cellStyle name="Vírgula 3 4 2 2" xfId="915"/>
    <cellStyle name="Vírgula 3 4 2 2 2" xfId="1709"/>
    <cellStyle name="Vírgula 3 4 2 3" xfId="1342"/>
    <cellStyle name="Vírgula 3 4 3" xfId="741"/>
    <cellStyle name="Vírgula 3 4 3 2" xfId="1535"/>
    <cellStyle name="Vírgula 3 4 4" xfId="1168"/>
    <cellStyle name="Vírgula 3 5" xfId="450"/>
    <cellStyle name="Vírgula 3 5 2" xfId="828"/>
    <cellStyle name="Vírgula 3 5 2 2" xfId="1622"/>
    <cellStyle name="Vírgula 3 5 3" xfId="1255"/>
    <cellStyle name="Vírgula 3 6" xfId="244"/>
    <cellStyle name="Vírgula 3 6 2" xfId="653"/>
    <cellStyle name="Vírgula 3 6 2 2" xfId="1448"/>
    <cellStyle name="Vírgula 3 6 3" xfId="1070"/>
    <cellStyle name="Vírgula 3 7" xfId="605"/>
    <cellStyle name="Vírgula 3 7 2" xfId="1410"/>
    <cellStyle name="Vírgula 3 8" xfId="615"/>
    <cellStyle name="Vírgula 3 8 2" xfId="1418"/>
    <cellStyle name="Vírgula 3 9" xfId="981"/>
    <cellStyle name="Vírgula 4" xfId="98"/>
    <cellStyle name="Vírgula 4 2" xfId="128"/>
    <cellStyle name="Vírgula 4 2 2" xfId="387"/>
    <cellStyle name="Vírgula 4 2 2 2" xfId="561"/>
    <cellStyle name="Vírgula 4 2 2 2 2" xfId="939"/>
    <cellStyle name="Vírgula 4 2 2 2 2 2" xfId="1733"/>
    <cellStyle name="Vírgula 4 2 2 2 3" xfId="1366"/>
    <cellStyle name="Vírgula 4 2 2 3" xfId="765"/>
    <cellStyle name="Vírgula 4 2 2 3 2" xfId="1559"/>
    <cellStyle name="Vírgula 4 2 2 4" xfId="1192"/>
    <cellStyle name="Vírgula 4 2 3" xfId="474"/>
    <cellStyle name="Vírgula 4 2 3 2" xfId="852"/>
    <cellStyle name="Vírgula 4 2 3 2 2" xfId="1646"/>
    <cellStyle name="Vírgula 4 2 3 3" xfId="1279"/>
    <cellStyle name="Vírgula 4 2 4" xfId="298"/>
    <cellStyle name="Vírgula 4 2 4 2" xfId="1105"/>
    <cellStyle name="Vírgula 4 2 5" xfId="678"/>
    <cellStyle name="Vírgula 4 2 5 2" xfId="1472"/>
    <cellStyle name="Vírgula 4 2 6" xfId="1008"/>
    <cellStyle name="Vírgula 4 3" xfId="345"/>
    <cellStyle name="Vírgula 4 3 2" xfId="520"/>
    <cellStyle name="Vírgula 4 3 2 2" xfId="898"/>
    <cellStyle name="Vírgula 4 3 2 2 2" xfId="1692"/>
    <cellStyle name="Vírgula 4 3 2 3" xfId="1325"/>
    <cellStyle name="Vírgula 4 3 3" xfId="724"/>
    <cellStyle name="Vírgula 4 3 3 2" xfId="1518"/>
    <cellStyle name="Vírgula 4 3 4" xfId="1151"/>
    <cellStyle name="Vírgula 4 4" xfId="433"/>
    <cellStyle name="Vírgula 4 4 2" xfId="811"/>
    <cellStyle name="Vírgula 4 4 2 2" xfId="1605"/>
    <cellStyle name="Vírgula 4 4 3" xfId="1238"/>
    <cellStyle name="Vírgula 4 5" xfId="157"/>
    <cellStyle name="Vírgula 4 5 2" xfId="1030"/>
    <cellStyle name="Vírgula 4 6" xfId="607"/>
    <cellStyle name="Vírgula 4 6 2" xfId="1412"/>
    <cellStyle name="Vírgula 4 7" xfId="635"/>
    <cellStyle name="Vírgula 4 7 2" xfId="1431"/>
    <cellStyle name="Vírgula 4 8" xfId="987"/>
    <cellStyle name="Vírgula 5" xfId="111"/>
    <cellStyle name="Vírgula 5 2" xfId="134"/>
    <cellStyle name="Vírgula 5 2 2" xfId="421"/>
    <cellStyle name="Vírgula 5 2 2 2" xfId="595"/>
    <cellStyle name="Vírgula 5 2 2 2 2" xfId="973"/>
    <cellStyle name="Vírgula 5 2 2 2 2 2" xfId="1767"/>
    <cellStyle name="Vírgula 5 2 2 2 3" xfId="1400"/>
    <cellStyle name="Vírgula 5 2 2 3" xfId="799"/>
    <cellStyle name="Vírgula 5 2 2 3 2" xfId="1593"/>
    <cellStyle name="Vírgula 5 2 2 4" xfId="1226"/>
    <cellStyle name="Vírgula 5 2 3" xfId="508"/>
    <cellStyle name="Vírgula 5 2 3 2" xfId="886"/>
    <cellStyle name="Vírgula 5 2 3 2 2" xfId="1680"/>
    <cellStyle name="Vírgula 5 2 3 3" xfId="1313"/>
    <cellStyle name="Vírgula 5 2 4" xfId="332"/>
    <cellStyle name="Vírgula 5 2 4 2" xfId="1139"/>
    <cellStyle name="Vírgula 5 2 5" xfId="712"/>
    <cellStyle name="Vírgula 5 2 5 2" xfId="1506"/>
    <cellStyle name="Vírgula 5 2 6" xfId="1014"/>
    <cellStyle name="Vírgula 5 3" xfId="379"/>
    <cellStyle name="Vírgula 5 3 2" xfId="554"/>
    <cellStyle name="Vírgula 5 3 2 2" xfId="932"/>
    <cellStyle name="Vírgula 5 3 2 2 2" xfId="1726"/>
    <cellStyle name="Vírgula 5 3 2 3" xfId="1359"/>
    <cellStyle name="Vírgula 5 3 3" xfId="758"/>
    <cellStyle name="Vírgula 5 3 3 2" xfId="1552"/>
    <cellStyle name="Vírgula 5 3 4" xfId="1185"/>
    <cellStyle name="Vírgula 5 4" xfId="467"/>
    <cellStyle name="Vírgula 5 4 2" xfId="845"/>
    <cellStyle name="Vírgula 5 4 2 2" xfId="1639"/>
    <cellStyle name="Vírgula 5 4 3" xfId="1272"/>
    <cellStyle name="Vírgula 5 5" xfId="284"/>
    <cellStyle name="Vírgula 5 5 2" xfId="1097"/>
    <cellStyle name="Vírgula 5 6" xfId="670"/>
    <cellStyle name="Vírgula 5 6 2" xfId="1465"/>
    <cellStyle name="Vírgula 5 7" xfId="993"/>
    <cellStyle name="Vírgula 6" xfId="285"/>
    <cellStyle name="Vírgula 6 2" xfId="333"/>
    <cellStyle name="Vírgula 6 2 2" xfId="422"/>
    <cellStyle name="Vírgula 6 2 2 2" xfId="596"/>
    <cellStyle name="Vírgula 6 2 2 2 2" xfId="974"/>
    <cellStyle name="Vírgula 6 2 2 2 2 2" xfId="1768"/>
    <cellStyle name="Vírgula 6 2 2 2 3" xfId="1401"/>
    <cellStyle name="Vírgula 6 2 2 3" xfId="800"/>
    <cellStyle name="Vírgula 6 2 2 3 2" xfId="1594"/>
    <cellStyle name="Vírgula 6 2 2 4" xfId="1227"/>
    <cellStyle name="Vírgula 6 2 3" xfId="509"/>
    <cellStyle name="Vírgula 6 2 3 2" xfId="887"/>
    <cellStyle name="Vírgula 6 2 3 2 2" xfId="1681"/>
    <cellStyle name="Vírgula 6 2 3 3" xfId="1314"/>
    <cellStyle name="Vírgula 6 2 4" xfId="713"/>
    <cellStyle name="Vírgula 6 2 4 2" xfId="1507"/>
    <cellStyle name="Vírgula 6 2 5" xfId="1140"/>
    <cellStyle name="Vírgula 6 3" xfId="380"/>
    <cellStyle name="Vírgula 6 3 2" xfId="555"/>
    <cellStyle name="Vírgula 6 3 2 2" xfId="933"/>
    <cellStyle name="Vírgula 6 3 2 2 2" xfId="1727"/>
    <cellStyle name="Vírgula 6 3 2 3" xfId="1360"/>
    <cellStyle name="Vírgula 6 3 3" xfId="759"/>
    <cellStyle name="Vírgula 6 3 3 2" xfId="1553"/>
    <cellStyle name="Vírgula 6 3 4" xfId="1186"/>
    <cellStyle name="Vírgula 6 4" xfId="468"/>
    <cellStyle name="Vírgula 6 4 2" xfId="846"/>
    <cellStyle name="Vírgula 6 4 2 2" xfId="1640"/>
    <cellStyle name="Vírgula 6 4 3" xfId="1273"/>
    <cellStyle name="Vírgula 6 5" xfId="671"/>
    <cellStyle name="Vírgula 6 5 2" xfId="1466"/>
    <cellStyle name="Vírgula 6 6" xfId="1098"/>
    <cellStyle name="Vírgula 7" xfId="152"/>
    <cellStyle name="Vírgula 7 2" xfId="342"/>
    <cellStyle name="Vírgula 7 2 2" xfId="517"/>
    <cellStyle name="Vírgula 7 2 2 2" xfId="895"/>
    <cellStyle name="Vírgula 7 2 2 2 2" xfId="1689"/>
    <cellStyle name="Vírgula 7 2 2 3" xfId="1322"/>
    <cellStyle name="Vírgula 7 2 3" xfId="721"/>
    <cellStyle name="Vírgula 7 2 3 2" xfId="1515"/>
    <cellStyle name="Vírgula 7 2 4" xfId="1148"/>
    <cellStyle name="Vírgula 7 3" xfId="430"/>
    <cellStyle name="Vírgula 7 3 2" xfId="808"/>
    <cellStyle name="Vírgula 7 3 2 2" xfId="1602"/>
    <cellStyle name="Vírgula 7 3 3" xfId="1235"/>
    <cellStyle name="Vírgula 7 4" xfId="632"/>
    <cellStyle name="Vírgula 7 4 2" xfId="1428"/>
    <cellStyle name="Vírgula 7 5" xfId="1027"/>
    <cellStyle name="Vírgula 8" xfId="337"/>
    <cellStyle name="Vírgula 8 2" xfId="513"/>
    <cellStyle name="Vírgula 8 2 2" xfId="891"/>
    <cellStyle name="Vírgula 8 2 2 2" xfId="1685"/>
    <cellStyle name="Vírgula 8 2 3" xfId="1318"/>
    <cellStyle name="Vírgula 8 3" xfId="717"/>
    <cellStyle name="Vírgula 8 3 2" xfId="1511"/>
    <cellStyle name="Vírgula 8 4" xfId="1144"/>
    <cellStyle name="Vírgula 9" xfId="426"/>
    <cellStyle name="Vírgula 9 2" xfId="804"/>
    <cellStyle name="Vírgula 9 2 2" xfId="1598"/>
    <cellStyle name="Vírgula 9 3" xfId="1231"/>
    <cellStyle name="Warning Text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E/1_SUAPOF/COPAF_Katia/COPET_NUAPE/NUAPE/Resultado%20da%20arrecada&#231;&#227;o/Mem&#243;rias%20de%20C&#225;lculo/01%20Arrec_To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Resultado%20da%20arrecada&#231;&#227;o\Mem&#243;rias%20de%20C&#225;lculo\2011\01%20Rascunho%20Arrecada&#231;ao%20janeiro%20(ICMS)%20-%20sem%20incentiv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0\05%20Rascunho%20Arrecada&#231;ao%20maio%20(ICMS)%20-%20Leoni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1\10%20Rascunho%20Arrecada&#231;ao%20outubro%20(ICMS)%20-%20sem%20incentivado%20-%20Le&#244;ni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2\10c%20Rascunho%20Arrecada&#231;ao%20outubro%20(ISS)%20-Ricar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E/1_SUAPOF/COPAF_Katia/COPET_NUAPE/NUAPE/Resultado%20da%20arrecada&#231;&#227;o/Mem&#243;rias%20de%20C&#225;lculo/02%20ICMS%20Rascunho%20da%20Arrecada&#231;ao%20%20BASE%20SIG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4"/>
      <sheetName val="Gráf5"/>
      <sheetName val="Gráf6"/>
      <sheetName val="NOVA BASE AJUSTADA"/>
      <sheetName val="NOVA BASE AJUSTADA - Total"/>
      <sheetName val="Série_Histórica"/>
      <sheetName val="TOTAL"/>
      <sheetName val=" Tabela MÊS"/>
      <sheetName val="Tabela ACUMULADO"/>
      <sheetName val="Tabela IRRF"/>
      <sheetName val="Gráf7"/>
      <sheetName val="Gráf8"/>
      <sheetName val="Previsão mensal"/>
      <sheetName val="LOA 2026"/>
      <sheetName val="Prog. Financ 2026"/>
      <sheetName val="BASE REC ORÇ"/>
      <sheetName val="Tab prog LOA completa"/>
      <sheetName val="Gráf9"/>
      <sheetName val="Arrec_Total - BNDES"/>
      <sheetName val="ICMS REG - BNDES"/>
      <sheetName val="ICMS AE - BNDES"/>
      <sheetName val="ISS REG - BNDES"/>
      <sheetName val="ISS AE - BNDES"/>
      <sheetName val="TAB1 - BNDES"/>
      <sheetName val="Gráf1 - BNDES"/>
      <sheetName val="Gráf2 - BNDES"/>
      <sheetName val="Gráf3 - BNDES"/>
      <sheetName val="Gráf4 - BNDES"/>
      <sheetName val="TAB2 - BNDES"/>
      <sheetName val="TAB3 - BN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P10">
            <v>388065.69878641015</v>
          </cell>
          <cell r="Q10">
            <v>22045.49678237602</v>
          </cell>
          <cell r="R10">
            <v>52856.355487755041</v>
          </cell>
          <cell r="S10">
            <v>10753.551667080283</v>
          </cell>
          <cell r="T10">
            <v>41518.587801597445</v>
          </cell>
          <cell r="U10">
            <v>1106597.7035553162</v>
          </cell>
          <cell r="V10">
            <v>217011.69398483602</v>
          </cell>
          <cell r="W10">
            <v>919.13448642814637</v>
          </cell>
          <cell r="X10">
            <v>30513.617718307552</v>
          </cell>
          <cell r="Y10">
            <v>7471.4912235074326</v>
          </cell>
          <cell r="Z10">
            <v>23042.126494800119</v>
          </cell>
          <cell r="AA10">
            <v>1870281.8402701069</v>
          </cell>
        </row>
        <row r="11">
          <cell r="P11">
            <v>441248.15343950363</v>
          </cell>
          <cell r="Q11">
            <v>10655.767780063183</v>
          </cell>
          <cell r="R11">
            <v>92575.71374397476</v>
          </cell>
          <cell r="S11">
            <v>9505.5278623773884</v>
          </cell>
          <cell r="T11">
            <v>40308.25537745528</v>
          </cell>
          <cell r="U11">
            <v>1004071.2622725146</v>
          </cell>
          <cell r="V11">
            <v>226513.76644717954</v>
          </cell>
          <cell r="W11">
            <v>777.52599392073091</v>
          </cell>
          <cell r="X11">
            <v>19484.352596597077</v>
          </cell>
          <cell r="Y11">
            <v>3380.6154693126009</v>
          </cell>
          <cell r="Z11">
            <v>16103.737127284476</v>
          </cell>
          <cell r="AA11">
            <v>1845140.3255135859</v>
          </cell>
        </row>
        <row r="12">
          <cell r="P12">
            <v>379980.63589376153</v>
          </cell>
          <cell r="Q12">
            <v>30862.055660479571</v>
          </cell>
          <cell r="R12">
            <v>580568.22904016345</v>
          </cell>
          <cell r="S12">
            <v>15961.56775801476</v>
          </cell>
          <cell r="T12">
            <v>60207.599308711186</v>
          </cell>
          <cell r="U12">
            <v>864130.81415957212</v>
          </cell>
          <cell r="V12">
            <v>270060.43273362104</v>
          </cell>
          <cell r="W12">
            <v>1936.2934774554747</v>
          </cell>
          <cell r="X12">
            <v>49433.595449087981</v>
          </cell>
          <cell r="Y12">
            <v>7150.9517416382769</v>
          </cell>
          <cell r="Z12">
            <v>42282.643707449708</v>
          </cell>
          <cell r="AA12">
            <v>2253141.2234808677</v>
          </cell>
        </row>
        <row r="13">
          <cell r="P13">
            <v>452112.96404842025</v>
          </cell>
          <cell r="Q13">
            <v>20480.440735434629</v>
          </cell>
          <cell r="R13">
            <v>219981.64207167158</v>
          </cell>
          <cell r="S13">
            <v>16563.292573952695</v>
          </cell>
          <cell r="T13">
            <v>52159.869034965792</v>
          </cell>
          <cell r="U13">
            <v>1000867.94329633</v>
          </cell>
          <cell r="V13">
            <v>210423.41185684965</v>
          </cell>
          <cell r="W13">
            <v>2531.4780945113303</v>
          </cell>
          <cell r="X13">
            <v>23431.336869377632</v>
          </cell>
          <cell r="Y13">
            <v>4723.9415195708152</v>
          </cell>
          <cell r="Z13">
            <v>18707.395349806815</v>
          </cell>
          <cell r="AA13">
            <v>1998552.3785815139</v>
          </cell>
        </row>
        <row r="14">
          <cell r="P14">
            <v>388052.46058288502</v>
          </cell>
          <cell r="Q14">
            <v>64044.701829889629</v>
          </cell>
          <cell r="R14">
            <v>203563.84058372007</v>
          </cell>
          <cell r="S14">
            <v>16856.207106375216</v>
          </cell>
          <cell r="T14">
            <v>38934.678134245856</v>
          </cell>
          <cell r="U14">
            <v>967596.76234496536</v>
          </cell>
          <cell r="V14">
            <v>226336.45469993993</v>
          </cell>
          <cell r="W14">
            <v>4237.9535349631697</v>
          </cell>
          <cell r="X14">
            <v>67275.88663551143</v>
          </cell>
          <cell r="Y14">
            <v>15478.234554810228</v>
          </cell>
          <cell r="Z14">
            <v>51797.652080701198</v>
          </cell>
          <cell r="AA14">
            <v>1976898.9454524957</v>
          </cell>
        </row>
        <row r="15">
          <cell r="P15">
            <v>398354.16134245961</v>
          </cell>
          <cell r="Q15">
            <v>462890.56407560722</v>
          </cell>
          <cell r="R15">
            <v>64487.931304592705</v>
          </cell>
          <cell r="S15">
            <v>23201.109526970686</v>
          </cell>
          <cell r="T15">
            <v>41854.276601518577</v>
          </cell>
          <cell r="U15">
            <v>1079250.7318056</v>
          </cell>
          <cell r="V15">
            <v>252309.68876391684</v>
          </cell>
          <cell r="W15">
            <v>4586.5140762907768</v>
          </cell>
          <cell r="X15">
            <v>107625.68217533473</v>
          </cell>
          <cell r="Y15">
            <v>87618.492520371117</v>
          </cell>
          <cell r="Z15">
            <v>20007.189654963615</v>
          </cell>
          <cell r="AA15">
            <v>2434560.659672291</v>
          </cell>
        </row>
        <row r="16">
          <cell r="P16">
            <v>394133.42808131082</v>
          </cell>
          <cell r="Q16">
            <v>114855.10407396521</v>
          </cell>
          <cell r="R16">
            <v>76641.789245840642</v>
          </cell>
          <cell r="S16">
            <v>21088.286634563945</v>
          </cell>
          <cell r="T16">
            <v>42019.896866555733</v>
          </cell>
          <cell r="U16">
            <v>930019.28467688279</v>
          </cell>
          <cell r="V16">
            <v>248754.54030986503</v>
          </cell>
          <cell r="W16">
            <v>11925.161698224392</v>
          </cell>
          <cell r="X16">
            <v>46330.932110625385</v>
          </cell>
          <cell r="Y16">
            <v>26866.585105105565</v>
          </cell>
          <cell r="Z16">
            <v>19464.34700551982</v>
          </cell>
          <cell r="AA16">
            <v>1885768.4236978339</v>
          </cell>
        </row>
        <row r="17">
          <cell r="P17">
            <v>386491.3770771845</v>
          </cell>
          <cell r="Q17">
            <v>112584.74505920152</v>
          </cell>
          <cell r="R17">
            <v>44032.846124476418</v>
          </cell>
          <cell r="S17">
            <v>14079.573319588846</v>
          </cell>
          <cell r="T17">
            <v>35898.24353464209</v>
          </cell>
          <cell r="U17">
            <v>997187.38462002133</v>
          </cell>
          <cell r="V17">
            <v>220275.0700989014</v>
          </cell>
          <cell r="W17">
            <v>1742.0588880161249</v>
          </cell>
          <cell r="X17">
            <v>41151.604521074929</v>
          </cell>
          <cell r="Y17">
            <v>24145.193541962555</v>
          </cell>
          <cell r="Z17">
            <v>17006.410979112374</v>
          </cell>
          <cell r="AA17">
            <v>1853442.903243107</v>
          </cell>
        </row>
        <row r="18">
          <cell r="P18">
            <v>309715.86395836575</v>
          </cell>
          <cell r="Q18">
            <v>109072.60613319508</v>
          </cell>
          <cell r="R18">
            <v>51248.2569686227</v>
          </cell>
          <cell r="S18">
            <v>19310.415811373634</v>
          </cell>
          <cell r="T18">
            <v>36446.461607573117</v>
          </cell>
          <cell r="U18">
            <v>994530.9114863564</v>
          </cell>
          <cell r="V18">
            <v>224546.94134666322</v>
          </cell>
          <cell r="W18">
            <v>592.18127210402486</v>
          </cell>
          <cell r="X18">
            <v>39813.727883275205</v>
          </cell>
          <cell r="Y18">
            <v>22309.193567112481</v>
          </cell>
          <cell r="Z18">
            <v>17504.534316162724</v>
          </cell>
          <cell r="AA18">
            <v>1785277.366467529</v>
          </cell>
        </row>
        <row r="19">
          <cell r="P19">
            <v>465501.16373379313</v>
          </cell>
          <cell r="Q19">
            <v>103825.80901339099</v>
          </cell>
          <cell r="R19">
            <v>49832.042787502716</v>
          </cell>
          <cell r="S19">
            <v>21964.134723939304</v>
          </cell>
          <cell r="T19">
            <v>37046.023899253858</v>
          </cell>
          <cell r="U19">
            <v>999175.69818728487</v>
          </cell>
          <cell r="V19">
            <v>229832.56389416725</v>
          </cell>
          <cell r="W19">
            <v>2993.8245342719429</v>
          </cell>
          <cell r="X19">
            <v>40018.356591669515</v>
          </cell>
          <cell r="Y19">
            <v>21492.468299048709</v>
          </cell>
          <cell r="Z19">
            <v>18525.888292620806</v>
          </cell>
          <cell r="AA19">
            <v>1950189.6173652736</v>
          </cell>
        </row>
        <row r="20">
          <cell r="P20">
            <v>380598.55084688612</v>
          </cell>
          <cell r="Q20">
            <v>113428.62221236838</v>
          </cell>
          <cell r="R20">
            <v>25520.32703117072</v>
          </cell>
          <cell r="S20">
            <v>38138.209126138419</v>
          </cell>
          <cell r="T20">
            <v>36602.346878498262</v>
          </cell>
          <cell r="U20">
            <v>1056530.4622855715</v>
          </cell>
          <cell r="V20">
            <v>244229.09255766973</v>
          </cell>
          <cell r="W20">
            <v>33039.518812490205</v>
          </cell>
          <cell r="X20">
            <v>35309.530639508535</v>
          </cell>
          <cell r="Y20">
            <v>22389.738967274818</v>
          </cell>
          <cell r="Z20">
            <v>12919.791672233718</v>
          </cell>
          <cell r="AA20">
            <v>1963396.6603903018</v>
          </cell>
        </row>
        <row r="21">
          <cell r="P21">
            <v>616919.6175951825</v>
          </cell>
          <cell r="Q21">
            <v>28661.119374984264</v>
          </cell>
          <cell r="R21">
            <v>60468.887458609708</v>
          </cell>
          <cell r="S21">
            <v>40264.973574843563</v>
          </cell>
          <cell r="T21">
            <v>73431.693441311189</v>
          </cell>
          <cell r="U21">
            <v>921855.64989622857</v>
          </cell>
          <cell r="V21">
            <v>286855.08036930818</v>
          </cell>
          <cell r="W21">
            <v>1983.2117649753388</v>
          </cell>
          <cell r="X21">
            <v>22579.896200552987</v>
          </cell>
          <cell r="Y21">
            <v>8784.3754768275758</v>
          </cell>
          <cell r="Z21">
            <v>13795.520723725411</v>
          </cell>
          <cell r="AA21">
            <v>2053020.1296759965</v>
          </cell>
        </row>
        <row r="22">
          <cell r="P22">
            <v>224803.6712028819</v>
          </cell>
          <cell r="Q22">
            <v>26482.661333636261</v>
          </cell>
          <cell r="R22">
            <v>50906.249514661977</v>
          </cell>
          <cell r="S22">
            <v>25238.10718790695</v>
          </cell>
          <cell r="T22">
            <v>24816.912529469577</v>
          </cell>
          <cell r="U22">
            <v>1067649.516505698</v>
          </cell>
          <cell r="V22">
            <v>238125.06928699763</v>
          </cell>
          <cell r="W22">
            <v>201.87941917167063</v>
          </cell>
          <cell r="X22">
            <v>23322.16454902363</v>
          </cell>
          <cell r="Y22">
            <v>8364.3377010772874</v>
          </cell>
          <cell r="Z22">
            <v>14957.826847946342</v>
          </cell>
          <cell r="AA22">
            <v>1681546.2315294477</v>
          </cell>
        </row>
        <row r="23">
          <cell r="P23">
            <v>356417.23743867653</v>
          </cell>
          <cell r="Q23">
            <v>12376.956710804732</v>
          </cell>
          <cell r="R23">
            <v>86032.420957022317</v>
          </cell>
          <cell r="S23">
            <v>10856.477218325246</v>
          </cell>
          <cell r="T23">
            <v>31818.515815325081</v>
          </cell>
          <cell r="U23">
            <v>980328.51658938138</v>
          </cell>
          <cell r="V23">
            <v>213963.89987782322</v>
          </cell>
          <cell r="W23">
            <v>684.81008845401891</v>
          </cell>
          <cell r="X23">
            <v>20071.311741697315</v>
          </cell>
          <cell r="Y23">
            <v>3651.4732701343369</v>
          </cell>
          <cell r="Z23">
            <v>16419.838471562976</v>
          </cell>
          <cell r="AA23">
            <v>1712550.1464375099</v>
          </cell>
        </row>
        <row r="24">
          <cell r="P24">
            <v>371350.70537200832</v>
          </cell>
          <cell r="Q24">
            <v>14436.702470369251</v>
          </cell>
          <cell r="R24">
            <v>588490.65483861254</v>
          </cell>
          <cell r="S24">
            <v>13414.144032556565</v>
          </cell>
          <cell r="T24">
            <v>46458.405220764042</v>
          </cell>
          <cell r="U24">
            <v>1003670.2269895881</v>
          </cell>
          <cell r="V24">
            <v>210216.73080142625</v>
          </cell>
          <cell r="W24">
            <v>3115.3320163466633</v>
          </cell>
          <cell r="X24">
            <v>44746.291236010526</v>
          </cell>
          <cell r="Y24">
            <v>3917.815963075333</v>
          </cell>
          <cell r="Z24">
            <v>40828.475272935189</v>
          </cell>
          <cell r="AA24">
            <v>2295899.1929776818</v>
          </cell>
        </row>
        <row r="25">
          <cell r="P25">
            <v>455292.51555391221</v>
          </cell>
          <cell r="Q25">
            <v>14826.051335256263</v>
          </cell>
          <cell r="R25">
            <v>230400.96915326759</v>
          </cell>
          <cell r="S25">
            <v>12646.271684967678</v>
          </cell>
          <cell r="T25">
            <v>44404.201032944395</v>
          </cell>
          <cell r="U25">
            <v>1016607.6035460669</v>
          </cell>
          <cell r="V25">
            <v>215523.22109871055</v>
          </cell>
          <cell r="W25">
            <v>293.65540039232815</v>
          </cell>
          <cell r="X25">
            <v>24669.219141890153</v>
          </cell>
          <cell r="Y25">
            <v>4406.4450874212253</v>
          </cell>
          <cell r="Z25">
            <v>20262.77405446893</v>
          </cell>
          <cell r="AA25">
            <v>2014663.7079474081</v>
          </cell>
        </row>
        <row r="26">
          <cell r="P26">
            <v>369253.13374316733</v>
          </cell>
          <cell r="Q26">
            <v>49750.400933560377</v>
          </cell>
          <cell r="R26">
            <v>221675.0504439561</v>
          </cell>
          <cell r="S26">
            <v>12123.058452633468</v>
          </cell>
          <cell r="T26">
            <v>41788.077647263177</v>
          </cell>
          <cell r="U26">
            <v>1046169.3657939396</v>
          </cell>
          <cell r="V26">
            <v>219332.32398787752</v>
          </cell>
          <cell r="W26">
            <v>564.39452814087815</v>
          </cell>
          <cell r="X26">
            <v>67210.45850633501</v>
          </cell>
          <cell r="Y26">
            <v>14605.864099745413</v>
          </cell>
          <cell r="Z26">
            <v>52604.594406589596</v>
          </cell>
          <cell r="AA26">
            <v>2027866.2640368734</v>
          </cell>
        </row>
        <row r="27">
          <cell r="P27">
            <v>308690.96545770817</v>
          </cell>
          <cell r="Q27">
            <v>451577.21526743047</v>
          </cell>
          <cell r="R27">
            <v>66637.627463805169</v>
          </cell>
          <cell r="S27">
            <v>12943.440353146927</v>
          </cell>
          <cell r="T27">
            <v>50724.1168317517</v>
          </cell>
          <cell r="U27">
            <v>1044568.8799784242</v>
          </cell>
          <cell r="V27">
            <v>211322.58862122678</v>
          </cell>
          <cell r="W27">
            <v>816.18428328080847</v>
          </cell>
          <cell r="X27">
            <v>108787.46144589741</v>
          </cell>
          <cell r="Y27">
            <v>88089.900306326352</v>
          </cell>
          <cell r="Z27">
            <v>20697.561139571058</v>
          </cell>
          <cell r="AA27">
            <v>2256068.4797026711</v>
          </cell>
        </row>
        <row r="28">
          <cell r="P28">
            <v>416914.84358530893</v>
          </cell>
          <cell r="Q28">
            <v>150433.99459835858</v>
          </cell>
          <cell r="R28">
            <v>55824.027742069193</v>
          </cell>
          <cell r="S28">
            <v>13390.003086484454</v>
          </cell>
          <cell r="T28">
            <v>43392.058415138912</v>
          </cell>
          <cell r="U28">
            <v>1040440.2154095161</v>
          </cell>
          <cell r="V28">
            <v>244755.63419483078</v>
          </cell>
          <cell r="W28">
            <v>2353.9500193841454</v>
          </cell>
          <cell r="X28">
            <v>46068.564635670824</v>
          </cell>
          <cell r="Y28">
            <v>27474.692184199568</v>
          </cell>
          <cell r="Z28">
            <v>18593.872451471256</v>
          </cell>
          <cell r="AA28">
            <v>2013573.2916867619</v>
          </cell>
        </row>
        <row r="29">
          <cell r="P29">
            <v>371794.74331063905</v>
          </cell>
          <cell r="Q29">
            <v>130373.77193521765</v>
          </cell>
          <cell r="R29">
            <v>49085.65636266306</v>
          </cell>
          <cell r="S29">
            <v>12672.081599981168</v>
          </cell>
          <cell r="T29">
            <v>50039.461425266069</v>
          </cell>
          <cell r="U29">
            <v>992696.8535547395</v>
          </cell>
          <cell r="V29">
            <v>203507.76423150455</v>
          </cell>
          <cell r="W29">
            <v>1146.0753792975061</v>
          </cell>
          <cell r="X29">
            <v>43914.438211851309</v>
          </cell>
          <cell r="Y29">
            <v>26677.621379448006</v>
          </cell>
          <cell r="Z29">
            <v>17236.816832403303</v>
          </cell>
          <cell r="AA29">
            <v>1855230.8460111602</v>
          </cell>
        </row>
        <row r="30">
          <cell r="P30">
            <v>362000.8706179281</v>
          </cell>
          <cell r="Q30">
            <v>107089.15327112254</v>
          </cell>
          <cell r="R30">
            <v>63979.283397662621</v>
          </cell>
          <cell r="S30">
            <v>12584.704765101484</v>
          </cell>
          <cell r="T30">
            <v>39109.704452984784</v>
          </cell>
          <cell r="U30">
            <v>1004195.6460173293</v>
          </cell>
          <cell r="V30">
            <v>225458.07658925632</v>
          </cell>
          <cell r="W30">
            <v>1060.1135087141729</v>
          </cell>
          <cell r="X30">
            <v>41145.850128972939</v>
          </cell>
          <cell r="Y30">
            <v>22875.964053628315</v>
          </cell>
          <cell r="Z30">
            <v>18269.886075344624</v>
          </cell>
          <cell r="AA30">
            <v>1856623.4027490721</v>
          </cell>
        </row>
        <row r="31">
          <cell r="P31">
            <v>369600.73305638396</v>
          </cell>
          <cell r="Q31">
            <v>134389.01712304418</v>
          </cell>
          <cell r="R31">
            <v>70446.508855130611</v>
          </cell>
          <cell r="S31">
            <v>16628.860838194381</v>
          </cell>
          <cell r="T31">
            <v>42122.671378010979</v>
          </cell>
          <cell r="U31">
            <v>1064172.8541583454</v>
          </cell>
          <cell r="V31">
            <v>222030.43696687737</v>
          </cell>
          <cell r="W31">
            <v>3928.6983337484571</v>
          </cell>
          <cell r="X31">
            <v>45250.792949075621</v>
          </cell>
          <cell r="Y31">
            <v>26624.786434957445</v>
          </cell>
          <cell r="Z31">
            <v>18626.006514118177</v>
          </cell>
          <cell r="AA31">
            <v>1968570.5736588109</v>
          </cell>
        </row>
        <row r="32">
          <cell r="P32">
            <v>319428.26255465858</v>
          </cell>
          <cell r="Q32">
            <v>134772.91174166038</v>
          </cell>
          <cell r="R32">
            <v>39915.008034244398</v>
          </cell>
          <cell r="S32">
            <v>22037.444443014581</v>
          </cell>
          <cell r="T32">
            <v>44166.636231174794</v>
          </cell>
          <cell r="U32">
            <v>1037296.0088391242</v>
          </cell>
          <cell r="V32">
            <v>227169.66898537392</v>
          </cell>
          <cell r="W32">
            <v>4081.4713730924982</v>
          </cell>
          <cell r="X32">
            <v>39882.016709112337</v>
          </cell>
          <cell r="Y32">
            <v>22946.57254538907</v>
          </cell>
          <cell r="Z32">
            <v>16935.444163723267</v>
          </cell>
          <cell r="AA32">
            <v>1868749.4289114557</v>
          </cell>
        </row>
        <row r="33">
          <cell r="P33">
            <v>640353.540225295</v>
          </cell>
          <cell r="Q33">
            <v>28876.995646804309</v>
          </cell>
          <cell r="R33">
            <v>44852.716708719403</v>
          </cell>
          <cell r="S33">
            <v>20306.641851410019</v>
          </cell>
          <cell r="T33">
            <v>57343.164876264142</v>
          </cell>
          <cell r="U33">
            <v>1043896.8108825292</v>
          </cell>
          <cell r="V33">
            <v>261910.32920401753</v>
          </cell>
          <cell r="W33">
            <v>9869.5601095580059</v>
          </cell>
          <cell r="X33">
            <v>22373.472040560846</v>
          </cell>
          <cell r="Y33">
            <v>8391.2466582129964</v>
          </cell>
          <cell r="Z33">
            <v>13982.22538234785</v>
          </cell>
          <cell r="AA33">
            <v>2129783.2315451591</v>
          </cell>
        </row>
        <row r="34">
          <cell r="P34">
            <v>200822.93106637397</v>
          </cell>
          <cell r="Q34">
            <v>29723.585647259712</v>
          </cell>
          <cell r="R34">
            <v>103387.18436603397</v>
          </cell>
          <cell r="S34">
            <v>11642.2865992445</v>
          </cell>
          <cell r="T34">
            <v>37476.727472031438</v>
          </cell>
          <cell r="U34">
            <v>1086948.2630321288</v>
          </cell>
          <cell r="V34">
            <v>269985.03283212852</v>
          </cell>
          <cell r="W34">
            <v>736.26531103931075</v>
          </cell>
          <cell r="X34">
            <v>27619.772720201752</v>
          </cell>
          <cell r="Y34">
            <v>9261.7682594306189</v>
          </cell>
          <cell r="Z34">
            <v>18358.004460771132</v>
          </cell>
          <cell r="AA34">
            <v>1768342.0490464419</v>
          </cell>
        </row>
        <row r="35">
          <cell r="P35">
            <v>407097.83412895736</v>
          </cell>
          <cell r="Q35">
            <v>15439.907019416372</v>
          </cell>
          <cell r="R35">
            <v>543328.88133674965</v>
          </cell>
          <cell r="S35">
            <v>11127.00483494925</v>
          </cell>
          <cell r="T35">
            <v>34421.450916988077</v>
          </cell>
          <cell r="U35">
            <v>948306.69337873498</v>
          </cell>
          <cell r="V35">
            <v>200487.33998038899</v>
          </cell>
          <cell r="W35">
            <v>1060.8563625502932</v>
          </cell>
          <cell r="X35">
            <v>40977.436927419643</v>
          </cell>
          <cell r="Y35">
            <v>4433.3684321315941</v>
          </cell>
          <cell r="Z35">
            <v>36544.068495288047</v>
          </cell>
          <cell r="AA35">
            <v>2202247.4048861549</v>
          </cell>
        </row>
        <row r="36">
          <cell r="P36">
            <v>356541.45364996226</v>
          </cell>
          <cell r="Q36">
            <v>16688.687876092252</v>
          </cell>
          <cell r="R36">
            <v>210808.70163430439</v>
          </cell>
          <cell r="S36">
            <v>14283.499171222733</v>
          </cell>
          <cell r="T36">
            <v>46869.508669447765</v>
          </cell>
          <cell r="U36">
            <v>958892.75424993155</v>
          </cell>
          <cell r="V36">
            <v>218874.01752518705</v>
          </cell>
          <cell r="W36">
            <v>558.82469447505014</v>
          </cell>
          <cell r="X36">
            <v>28909.612524347616</v>
          </cell>
          <cell r="Y36">
            <v>4731.4221703006642</v>
          </cell>
          <cell r="Z36">
            <v>24178.19035404695</v>
          </cell>
          <cell r="AA36">
            <v>1852427.0599949707</v>
          </cell>
        </row>
        <row r="37">
          <cell r="P37">
            <v>310469.67407302477</v>
          </cell>
          <cell r="Q37">
            <v>23565.604789318339</v>
          </cell>
          <cell r="R37">
            <v>186871.06180336393</v>
          </cell>
          <cell r="S37">
            <v>12343.540939490525</v>
          </cell>
          <cell r="T37">
            <v>35875.193038837504</v>
          </cell>
          <cell r="U37">
            <v>1011419.0907644085</v>
          </cell>
          <cell r="V37">
            <v>213090.47176068378</v>
          </cell>
          <cell r="W37">
            <v>1128.9628722764908</v>
          </cell>
          <cell r="X37">
            <v>23157.728620556914</v>
          </cell>
          <cell r="Y37">
            <v>6717.7544116317904</v>
          </cell>
          <cell r="Z37">
            <v>16439.974208925123</v>
          </cell>
          <cell r="AA37">
            <v>1817921.3286619608</v>
          </cell>
        </row>
        <row r="38">
          <cell r="P38">
            <v>369686.0203136506</v>
          </cell>
          <cell r="Q38">
            <v>54423.382963157863</v>
          </cell>
          <cell r="R38">
            <v>190604.51891508</v>
          </cell>
          <cell r="S38">
            <v>17483.784172193002</v>
          </cell>
          <cell r="T38">
            <v>45624.55219483767</v>
          </cell>
          <cell r="U38">
            <v>975593.57534663181</v>
          </cell>
          <cell r="V38">
            <v>217369.04925675347</v>
          </cell>
          <cell r="W38">
            <v>1070.6458451648289</v>
          </cell>
          <cell r="X38">
            <v>65475.989698600497</v>
          </cell>
          <cell r="Y38">
            <v>14333.424936720327</v>
          </cell>
          <cell r="Z38">
            <v>51142.564761880174</v>
          </cell>
          <cell r="AA38">
            <v>1937331.5187060698</v>
          </cell>
        </row>
        <row r="39">
          <cell r="P39">
            <v>431958.84094171011</v>
          </cell>
          <cell r="Q39">
            <v>458854.93947715743</v>
          </cell>
          <cell r="R39">
            <v>63656.742896717325</v>
          </cell>
          <cell r="S39">
            <v>15324.475749391642</v>
          </cell>
          <cell r="T39">
            <v>48233.882018247132</v>
          </cell>
          <cell r="U39">
            <v>1028151.5059890135</v>
          </cell>
          <cell r="V39">
            <v>230611.61086895468</v>
          </cell>
          <cell r="W39">
            <v>1563.4903678306416</v>
          </cell>
          <cell r="X39">
            <v>105123.8382956439</v>
          </cell>
          <cell r="Y39">
            <v>84974.787155570099</v>
          </cell>
          <cell r="Z39">
            <v>20149.051140073803</v>
          </cell>
          <cell r="AA39">
            <v>2383479.3266046662</v>
          </cell>
        </row>
        <row r="40">
          <cell r="P40">
            <v>307560.93124259269</v>
          </cell>
          <cell r="Q40">
            <v>119009.62560352703</v>
          </cell>
          <cell r="R40">
            <v>65662.286313001357</v>
          </cell>
          <cell r="S40">
            <v>14348.725962281353</v>
          </cell>
          <cell r="T40">
            <v>44105.578540655493</v>
          </cell>
          <cell r="U40">
            <v>1026583.591752268</v>
          </cell>
          <cell r="V40">
            <v>242339.27275095781</v>
          </cell>
          <cell r="W40">
            <v>678.37370332207456</v>
          </cell>
          <cell r="X40">
            <v>46224.044857195826</v>
          </cell>
          <cell r="Y40">
            <v>27937.190260827054</v>
          </cell>
          <cell r="Z40">
            <v>18286.854596368772</v>
          </cell>
          <cell r="AA40">
            <v>1866512.4307258017</v>
          </cell>
        </row>
        <row r="41">
          <cell r="P41">
            <v>326544.28871411213</v>
          </cell>
          <cell r="Q41">
            <v>119786.96105083008</v>
          </cell>
          <cell r="R41">
            <v>82962.300514626288</v>
          </cell>
          <cell r="S41">
            <v>42139.526047028798</v>
          </cell>
          <cell r="T41">
            <v>61276.726470365938</v>
          </cell>
          <cell r="U41">
            <v>1015522.2370792405</v>
          </cell>
          <cell r="V41">
            <v>232673.06296612526</v>
          </cell>
          <cell r="W41">
            <v>916.21397525747307</v>
          </cell>
          <cell r="X41">
            <v>47846.593142508478</v>
          </cell>
          <cell r="Y41">
            <v>27372.40682749153</v>
          </cell>
          <cell r="Z41">
            <v>20474.186315016948</v>
          </cell>
          <cell r="AA41">
            <v>1929667.9099600951</v>
          </cell>
        </row>
        <row r="42">
          <cell r="P42">
            <v>432009.6041268807</v>
          </cell>
          <cell r="Q42">
            <v>119308.98320376797</v>
          </cell>
          <cell r="R42">
            <v>82191.554714439684</v>
          </cell>
          <cell r="S42">
            <v>14765.935046831146</v>
          </cell>
          <cell r="T42">
            <v>58393.313955919097</v>
          </cell>
          <cell r="U42">
            <v>1053702.1438033539</v>
          </cell>
          <cell r="V42">
            <v>258470.6354611915</v>
          </cell>
          <cell r="W42">
            <v>25262.176343177747</v>
          </cell>
          <cell r="X42">
            <v>47003.936953237666</v>
          </cell>
          <cell r="Y42">
            <v>24033.838944353796</v>
          </cell>
          <cell r="Z42">
            <v>22970.09800888387</v>
          </cell>
          <cell r="AA42">
            <v>2091108.2836087993</v>
          </cell>
        </row>
        <row r="43">
          <cell r="P43">
            <v>368215.11016113329</v>
          </cell>
          <cell r="Q43">
            <v>125947.61523894864</v>
          </cell>
          <cell r="R43">
            <v>43688.591661043371</v>
          </cell>
          <cell r="S43">
            <v>35875.041558737932</v>
          </cell>
          <cell r="T43">
            <v>47552.687473289952</v>
          </cell>
          <cell r="U43">
            <v>1035227.3513662398</v>
          </cell>
          <cell r="V43">
            <v>221866.37191995778</v>
          </cell>
          <cell r="W43">
            <v>-24454.855716614911</v>
          </cell>
          <cell r="X43">
            <v>39164.868177779397</v>
          </cell>
          <cell r="Y43">
            <v>24307.559384255834</v>
          </cell>
          <cell r="Z43">
            <v>14857.308793523564</v>
          </cell>
          <cell r="AA43">
            <v>1893082.7818405151</v>
          </cell>
        </row>
        <row r="44">
          <cell r="P44">
            <v>387749.81343662395</v>
          </cell>
          <cell r="Q44">
            <v>110866.29837657789</v>
          </cell>
          <cell r="R44">
            <v>32899.240711735183</v>
          </cell>
          <cell r="S44">
            <v>13255.290422680851</v>
          </cell>
          <cell r="T44">
            <v>51554.990787838993</v>
          </cell>
          <cell r="U44">
            <v>1054293.8350083968</v>
          </cell>
          <cell r="V44">
            <v>230057.06389720092</v>
          </cell>
          <cell r="W44">
            <v>778.05744410438263</v>
          </cell>
          <cell r="X44">
            <v>34191.402187518936</v>
          </cell>
          <cell r="Y44">
            <v>22391.195720123469</v>
          </cell>
          <cell r="Z44">
            <v>11800.206467395466</v>
          </cell>
          <cell r="AA44">
            <v>1915645.9922726781</v>
          </cell>
        </row>
        <row r="45">
          <cell r="P45">
            <v>436391.44626110495</v>
          </cell>
          <cell r="Q45">
            <v>41224.99418231679</v>
          </cell>
          <cell r="R45">
            <v>32182.916471352954</v>
          </cell>
          <cell r="S45">
            <v>19439.238270017624</v>
          </cell>
          <cell r="T45">
            <v>61649.61130185338</v>
          </cell>
          <cell r="U45">
            <v>1118350.4020411635</v>
          </cell>
          <cell r="V45">
            <v>300195.82580711273</v>
          </cell>
          <cell r="W45">
            <v>811.14061708111944</v>
          </cell>
          <cell r="X45">
            <v>20737.140864458765</v>
          </cell>
          <cell r="Y45">
            <v>8544.7305336964328</v>
          </cell>
          <cell r="Z45">
            <v>12192.410330762332</v>
          </cell>
          <cell r="AA45">
            <v>2030982.7158164619</v>
          </cell>
        </row>
        <row r="46">
          <cell r="P46">
            <v>339723.80186810461</v>
          </cell>
          <cell r="Q46">
            <v>38837.213554003174</v>
          </cell>
          <cell r="R46">
            <v>136451.92481546151</v>
          </cell>
          <cell r="S46">
            <v>13078.925335628817</v>
          </cell>
          <cell r="T46">
            <v>37754.199820820781</v>
          </cell>
          <cell r="U46">
            <v>1139780.7767144493</v>
          </cell>
          <cell r="V46">
            <v>234570.4696316419</v>
          </cell>
          <cell r="W46">
            <v>685.65182425264015</v>
          </cell>
          <cell r="X46">
            <v>30114.020282357375</v>
          </cell>
          <cell r="Y46">
            <v>11035.460524550854</v>
          </cell>
          <cell r="Z46">
            <v>19078.559757806521</v>
          </cell>
          <cell r="AA46">
            <v>1970996.9838467201</v>
          </cell>
        </row>
        <row r="47">
          <cell r="P47">
            <v>363004.44359393785</v>
          </cell>
          <cell r="Q47">
            <v>21273.371209390945</v>
          </cell>
          <cell r="R47">
            <v>553042.45314288198</v>
          </cell>
          <cell r="S47">
            <v>10294.415614937347</v>
          </cell>
          <cell r="T47">
            <v>40589.280730620514</v>
          </cell>
          <cell r="U47">
            <v>1020611.2357788972</v>
          </cell>
          <cell r="V47">
            <v>176388.53856159555</v>
          </cell>
          <cell r="W47">
            <v>1067.1905426557335</v>
          </cell>
          <cell r="X47">
            <v>40335.748799774577</v>
          </cell>
          <cell r="Y47">
            <v>4951.8589446801525</v>
          </cell>
          <cell r="Z47">
            <v>35383.889855094429</v>
          </cell>
          <cell r="AA47">
            <v>2226606.6779746916</v>
          </cell>
        </row>
        <row r="48">
          <cell r="P48">
            <v>374259.47249014396</v>
          </cell>
          <cell r="Q48">
            <v>24102.340337561403</v>
          </cell>
          <cell r="R48">
            <v>224998.69177470918</v>
          </cell>
          <cell r="S48">
            <v>14927.900459879098</v>
          </cell>
          <cell r="T48">
            <v>51163.507168945871</v>
          </cell>
          <cell r="U48">
            <v>957668.78511142579</v>
          </cell>
          <cell r="V48">
            <v>214185.6615339939</v>
          </cell>
          <cell r="W48">
            <v>1532.0700220236026</v>
          </cell>
          <cell r="X48">
            <v>23226.081010069556</v>
          </cell>
          <cell r="Y48">
            <v>4869.1379345132764</v>
          </cell>
          <cell r="Z48">
            <v>18356.943075556279</v>
          </cell>
          <cell r="AA48">
            <v>1886064.5099087523</v>
          </cell>
        </row>
        <row r="49">
          <cell r="P49">
            <v>371368.85601622966</v>
          </cell>
          <cell r="Q49">
            <v>29676.047289872407</v>
          </cell>
          <cell r="R49">
            <v>207570.39263639029</v>
          </cell>
          <cell r="S49">
            <v>14675.874753283215</v>
          </cell>
          <cell r="T49">
            <v>56227.522042451143</v>
          </cell>
          <cell r="U49">
            <v>1062787.7155114668</v>
          </cell>
          <cell r="V49">
            <v>233746.02055426934</v>
          </cell>
          <cell r="W49">
            <v>589.51722617079645</v>
          </cell>
          <cell r="X49">
            <v>21989.9997908443</v>
          </cell>
          <cell r="Y49">
            <v>5659.8198903236407</v>
          </cell>
          <cell r="Z49">
            <v>16330.179900520659</v>
          </cell>
          <cell r="AA49">
            <v>1998631.9458209779</v>
          </cell>
        </row>
        <row r="50">
          <cell r="P50">
            <v>419715.49718939955</v>
          </cell>
          <cell r="Q50">
            <v>66592.930445528764</v>
          </cell>
          <cell r="R50">
            <v>195043.19146642811</v>
          </cell>
          <cell r="S50">
            <v>15759.554997010919</v>
          </cell>
          <cell r="T50">
            <v>49561.284135658003</v>
          </cell>
          <cell r="U50">
            <v>973006.90215860459</v>
          </cell>
          <cell r="V50">
            <v>239025.27300014615</v>
          </cell>
          <cell r="W50">
            <v>1871.5597258378887</v>
          </cell>
          <cell r="X50">
            <v>65514.406484209241</v>
          </cell>
          <cell r="Y50">
            <v>14549.829421402963</v>
          </cell>
          <cell r="Z50">
            <v>50964.577062806275</v>
          </cell>
          <cell r="AA50">
            <v>2026090.5996028234</v>
          </cell>
        </row>
        <row r="51">
          <cell r="P51">
            <v>347959.4263183857</v>
          </cell>
          <cell r="Q51">
            <v>477448.43184493616</v>
          </cell>
          <cell r="R51">
            <v>55963.282885409702</v>
          </cell>
          <cell r="S51">
            <v>11942.248241383231</v>
          </cell>
          <cell r="T51">
            <v>52719.890592881049</v>
          </cell>
          <cell r="U51">
            <v>991932.21575780353</v>
          </cell>
          <cell r="V51">
            <v>203177.81340544199</v>
          </cell>
          <cell r="W51">
            <v>777.10188947787162</v>
          </cell>
          <cell r="X51">
            <v>100396.97610753341</v>
          </cell>
          <cell r="Y51">
            <v>83341.300021169984</v>
          </cell>
          <cell r="Z51">
            <v>17055.676086363426</v>
          </cell>
          <cell r="AA51">
            <v>2242317.3870432531</v>
          </cell>
        </row>
        <row r="52">
          <cell r="P52">
            <v>377533.56795759359</v>
          </cell>
          <cell r="Q52">
            <v>135935.71697942365</v>
          </cell>
          <cell r="R52">
            <v>75567.02224195734</v>
          </cell>
          <cell r="S52">
            <v>21470.772627263188</v>
          </cell>
          <cell r="T52">
            <v>62120.319296232388</v>
          </cell>
          <cell r="U52">
            <v>1089002.8614500375</v>
          </cell>
          <cell r="V52">
            <v>271189.32687478029</v>
          </cell>
          <cell r="W52">
            <v>22745.584884245716</v>
          </cell>
          <cell r="X52">
            <v>49705.664673726089</v>
          </cell>
          <cell r="Y52">
            <v>27832.610080841281</v>
          </cell>
          <cell r="Z52">
            <v>21873.054592884808</v>
          </cell>
          <cell r="AA52">
            <v>2105270.8369852598</v>
          </cell>
        </row>
        <row r="53">
          <cell r="P53">
            <v>411482.44444202154</v>
          </cell>
          <cell r="Q53">
            <v>132387.94297327774</v>
          </cell>
          <cell r="R53">
            <v>66694.477872200427</v>
          </cell>
          <cell r="S53">
            <v>14108.136573512042</v>
          </cell>
          <cell r="T53">
            <v>58542.593261585986</v>
          </cell>
          <cell r="U53">
            <v>1044669.3653376057</v>
          </cell>
          <cell r="V53">
            <v>223665.74726555057</v>
          </cell>
          <cell r="W53">
            <v>1316.7353246308232</v>
          </cell>
          <cell r="X53">
            <v>47509.682081021958</v>
          </cell>
          <cell r="Y53">
            <v>28270.888883233245</v>
          </cell>
          <cell r="Z53">
            <v>19238.793197788713</v>
          </cell>
          <cell r="AA53">
            <v>2000377.1251314068</v>
          </cell>
        </row>
        <row r="54">
          <cell r="P54">
            <v>409785.71888049785</v>
          </cell>
          <cell r="Q54">
            <v>126382.7269671606</v>
          </cell>
          <cell r="R54">
            <v>59125.366565901189</v>
          </cell>
          <cell r="S54">
            <v>13188.34476700712</v>
          </cell>
          <cell r="T54">
            <v>41447.188210194639</v>
          </cell>
          <cell r="U54">
            <v>1092535.3047361081</v>
          </cell>
          <cell r="V54">
            <v>251217.83051222379</v>
          </cell>
          <cell r="W54">
            <v>831.48907119471858</v>
          </cell>
          <cell r="X54">
            <v>44291.963076392523</v>
          </cell>
          <cell r="Y54">
            <v>25590.002510341419</v>
          </cell>
          <cell r="Z54">
            <v>18701.960566051104</v>
          </cell>
          <cell r="AA54">
            <v>2038805.9327866805</v>
          </cell>
        </row>
        <row r="55">
          <cell r="P55">
            <v>319594.23448855086</v>
          </cell>
          <cell r="Q55">
            <v>133067.98196577377</v>
          </cell>
          <cell r="R55">
            <v>49827.857234900992</v>
          </cell>
          <cell r="S55">
            <v>16239.950241802551</v>
          </cell>
          <cell r="T55">
            <v>57615.753427372678</v>
          </cell>
          <cell r="U55">
            <v>1035206.6028988223</v>
          </cell>
          <cell r="V55">
            <v>232614.57187438585</v>
          </cell>
          <cell r="W55">
            <v>2175.4081059193672</v>
          </cell>
          <cell r="X55">
            <v>43143.708093117566</v>
          </cell>
          <cell r="Y55">
            <v>27182.021059029677</v>
          </cell>
          <cell r="Z55">
            <v>15961.687034087889</v>
          </cell>
          <cell r="AA55">
            <v>1889486.068330646</v>
          </cell>
        </row>
        <row r="56">
          <cell r="P56">
            <v>452024.5662276182</v>
          </cell>
          <cell r="Q56">
            <v>114952.36770829075</v>
          </cell>
          <cell r="R56">
            <v>39304.039479449799</v>
          </cell>
          <cell r="S56">
            <v>18565.219503080654</v>
          </cell>
          <cell r="T56">
            <v>64311.215833911425</v>
          </cell>
          <cell r="U56">
            <v>1107336.4456706939</v>
          </cell>
          <cell r="V56">
            <v>252902.60838573735</v>
          </cell>
          <cell r="W56">
            <v>506.995614299149</v>
          </cell>
          <cell r="X56">
            <v>36411.721477148181</v>
          </cell>
          <cell r="Y56">
            <v>23102.955860710408</v>
          </cell>
          <cell r="Z56">
            <v>13308.765616437773</v>
          </cell>
          <cell r="AA56">
            <v>2086315.1799002292</v>
          </cell>
        </row>
        <row r="57">
          <cell r="P57">
            <v>596253.88367353287</v>
          </cell>
          <cell r="Q57">
            <v>35659.822741891483</v>
          </cell>
          <cell r="R57">
            <v>59592.10652123973</v>
          </cell>
          <cell r="S57">
            <v>13137.498990193122</v>
          </cell>
          <cell r="T57">
            <v>49285.928108215172</v>
          </cell>
          <cell r="U57">
            <v>1116091.3263432458</v>
          </cell>
          <cell r="V57">
            <v>293098.87680133258</v>
          </cell>
          <cell r="W57">
            <v>548.12885984865068</v>
          </cell>
          <cell r="X57">
            <v>24249.830697334735</v>
          </cell>
          <cell r="Y57">
            <v>8564.5060964006861</v>
          </cell>
          <cell r="Z57">
            <v>15685.324600934049</v>
          </cell>
          <cell r="AA57">
            <v>2187917.4027368343</v>
          </cell>
        </row>
        <row r="58">
          <cell r="P58">
            <v>223784.72903338468</v>
          </cell>
          <cell r="Q58">
            <v>40781.744386513783</v>
          </cell>
          <cell r="R58">
            <v>158184.91075668967</v>
          </cell>
          <cell r="S58">
            <v>12869.252714081731</v>
          </cell>
          <cell r="T58">
            <v>39752.023364884721</v>
          </cell>
          <cell r="U58">
            <v>1040458.8116832849</v>
          </cell>
          <cell r="V58">
            <v>361646.45504162641</v>
          </cell>
          <cell r="W58">
            <v>269.30220798200139</v>
          </cell>
          <cell r="X58">
            <v>16618.01162830089</v>
          </cell>
          <cell r="Y58">
            <v>10432.560972542895</v>
          </cell>
          <cell r="Z58">
            <v>6185.4506557579953</v>
          </cell>
          <cell r="AA58">
            <v>1894365.2408167489</v>
          </cell>
        </row>
        <row r="59">
          <cell r="P59">
            <v>395909.27016456821</v>
          </cell>
          <cell r="Q59">
            <v>14551.963382136255</v>
          </cell>
          <cell r="R59">
            <v>586428.68075112987</v>
          </cell>
          <cell r="S59">
            <v>13526.024954643783</v>
          </cell>
          <cell r="T59">
            <v>44211.779179686113</v>
          </cell>
          <cell r="U59">
            <v>945581.6325339569</v>
          </cell>
          <cell r="V59">
            <v>84591.465214436656</v>
          </cell>
          <cell r="W59">
            <v>-108.44317589100659</v>
          </cell>
          <cell r="X59">
            <v>17792.362679850448</v>
          </cell>
          <cell r="Y59">
            <v>6124.6373571828362</v>
          </cell>
          <cell r="Z59">
            <v>11667.725322667611</v>
          </cell>
          <cell r="AA59">
            <v>2102484.7356845173</v>
          </cell>
        </row>
        <row r="60">
          <cell r="P60">
            <v>330659.91186947422</v>
          </cell>
          <cell r="Q60">
            <v>33490.006472238267</v>
          </cell>
          <cell r="R60">
            <v>218428.55772349285</v>
          </cell>
          <cell r="S60">
            <v>14774.934253714182</v>
          </cell>
          <cell r="T60">
            <v>41504.701485503741</v>
          </cell>
          <cell r="U60">
            <v>935813.94336316001</v>
          </cell>
          <cell r="V60">
            <v>233986.35169043919</v>
          </cell>
          <cell r="W60">
            <v>-51.07994689919628</v>
          </cell>
          <cell r="X60">
            <v>72008.66417093038</v>
          </cell>
          <cell r="Y60">
            <v>10408.768797084807</v>
          </cell>
          <cell r="Z60">
            <v>61599.895373845575</v>
          </cell>
          <cell r="AA60">
            <v>1880615.9910820539</v>
          </cell>
        </row>
        <row r="61">
          <cell r="P61">
            <v>372535.43906378117</v>
          </cell>
          <cell r="Q61">
            <v>50982.332772204478</v>
          </cell>
          <cell r="R61">
            <v>227454.30693023125</v>
          </cell>
          <cell r="S61">
            <v>15466.435800416513</v>
          </cell>
          <cell r="T61">
            <v>49050.50849618089</v>
          </cell>
          <cell r="U61">
            <v>916166.53496298194</v>
          </cell>
          <cell r="V61">
            <v>219653.47807719687</v>
          </cell>
          <cell r="W61">
            <v>71048.635072772988</v>
          </cell>
          <cell r="X61">
            <v>29257.584216819039</v>
          </cell>
          <cell r="Y61">
            <v>11027.948105486059</v>
          </cell>
          <cell r="Z61">
            <v>18229.63611133298</v>
          </cell>
          <cell r="AA61">
            <v>1951615.2553925852</v>
          </cell>
        </row>
        <row r="62">
          <cell r="P62">
            <v>328893.61106632423</v>
          </cell>
          <cell r="Q62">
            <v>63664.547798497922</v>
          </cell>
          <cell r="R62">
            <v>199971.64575378157</v>
          </cell>
          <cell r="S62">
            <v>16451.378715053201</v>
          </cell>
          <cell r="T62">
            <v>47719.55396257239</v>
          </cell>
          <cell r="U62">
            <v>975525.32304606889</v>
          </cell>
          <cell r="V62">
            <v>237689.00746046365</v>
          </cell>
          <cell r="W62">
            <v>286.60782773212111</v>
          </cell>
          <cell r="X62">
            <v>58319.155204328446</v>
          </cell>
          <cell r="Y62">
            <v>13060.380378298287</v>
          </cell>
          <cell r="Z62">
            <v>45258.77482603016</v>
          </cell>
          <cell r="AA62">
            <v>1928520.8308348223</v>
          </cell>
        </row>
        <row r="63">
          <cell r="P63">
            <v>458929.44242926344</v>
          </cell>
          <cell r="Q63">
            <v>482843.92351595982</v>
          </cell>
          <cell r="R63">
            <v>76771.237797209818</v>
          </cell>
          <cell r="S63">
            <v>19216.534124029786</v>
          </cell>
          <cell r="T63">
            <v>43728.201379061851</v>
          </cell>
          <cell r="U63">
            <v>1021184.9268289146</v>
          </cell>
          <cell r="V63">
            <v>247387.47748401412</v>
          </cell>
          <cell r="W63">
            <v>-69845.404470751251</v>
          </cell>
          <cell r="X63">
            <v>93350.51117983833</v>
          </cell>
          <cell r="Y63">
            <v>75264.702557950048</v>
          </cell>
          <cell r="Z63">
            <v>18085.808621888282</v>
          </cell>
          <cell r="AA63">
            <v>2373566.8502675407</v>
          </cell>
        </row>
        <row r="64">
          <cell r="P64">
            <v>327011.62306852551</v>
          </cell>
          <cell r="Q64">
            <v>157671.30811255556</v>
          </cell>
          <cell r="R64">
            <v>69719.723303070248</v>
          </cell>
          <cell r="S64">
            <v>18369.132753194575</v>
          </cell>
          <cell r="T64">
            <v>60619.615725777643</v>
          </cell>
          <cell r="U64">
            <v>1021020.1008408703</v>
          </cell>
          <cell r="V64">
            <v>248102.97204551732</v>
          </cell>
          <cell r="W64">
            <v>363.78130202780261</v>
          </cell>
          <cell r="X64">
            <v>51084.470539531882</v>
          </cell>
          <cell r="Y64">
            <v>32008.045892312653</v>
          </cell>
          <cell r="Z64">
            <v>19076.424647219228</v>
          </cell>
          <cell r="AA64">
            <v>1953962.7276910711</v>
          </cell>
        </row>
        <row r="65">
          <cell r="P65">
            <v>416441.23927912628</v>
          </cell>
          <cell r="Q65">
            <v>138573.28442463058</v>
          </cell>
          <cell r="R65">
            <v>63336.448079901398</v>
          </cell>
          <cell r="S65">
            <v>20180.522146369</v>
          </cell>
          <cell r="T65">
            <v>69650.068295611156</v>
          </cell>
          <cell r="U65">
            <v>917060.67740217969</v>
          </cell>
          <cell r="V65">
            <v>213847.79687161744</v>
          </cell>
          <cell r="W65">
            <v>81.181048257292375</v>
          </cell>
          <cell r="X65">
            <v>46953.684333948433</v>
          </cell>
          <cell r="Y65">
            <v>28781.572643797055</v>
          </cell>
          <cell r="Z65">
            <v>18172.111690151378</v>
          </cell>
          <cell r="AA65">
            <v>1886124.9018816412</v>
          </cell>
        </row>
        <row r="66">
          <cell r="P66">
            <v>373089.89174240083</v>
          </cell>
          <cell r="Q66">
            <v>137508.03980209824</v>
          </cell>
          <cell r="R66">
            <v>77360.989485593454</v>
          </cell>
          <cell r="S66">
            <v>20671.24412328871</v>
          </cell>
          <cell r="T66">
            <v>46018.349326531301</v>
          </cell>
          <cell r="U66">
            <v>1012468.3905918369</v>
          </cell>
          <cell r="V66">
            <v>245313.3673402814</v>
          </cell>
          <cell r="W66">
            <v>23535.063440464834</v>
          </cell>
          <cell r="X66">
            <v>53208.934399403086</v>
          </cell>
          <cell r="Y66">
            <v>27613.82330164425</v>
          </cell>
          <cell r="Z66">
            <v>25595.111097758836</v>
          </cell>
          <cell r="AA66">
            <v>1989174.2702518988</v>
          </cell>
        </row>
        <row r="67">
          <cell r="P67">
            <v>312724.97563203389</v>
          </cell>
          <cell r="Q67">
            <v>139021.12606601886</v>
          </cell>
          <cell r="R67">
            <v>57892.176333005737</v>
          </cell>
          <cell r="S67">
            <v>17499.611409371846</v>
          </cell>
          <cell r="T67">
            <v>57397.749098027802</v>
          </cell>
          <cell r="U67">
            <v>1011740.5284752528</v>
          </cell>
          <cell r="V67">
            <v>235695.24894332522</v>
          </cell>
          <cell r="W67">
            <v>300.76239249241655</v>
          </cell>
          <cell r="X67">
            <v>45226.359158718456</v>
          </cell>
          <cell r="Y67">
            <v>25975.784151689506</v>
          </cell>
          <cell r="Z67">
            <v>19250.57500702895</v>
          </cell>
          <cell r="AA67">
            <v>1877498.537508247</v>
          </cell>
        </row>
        <row r="68">
          <cell r="P68">
            <v>372163.53477182082</v>
          </cell>
          <cell r="Q68">
            <v>138445.99211209343</v>
          </cell>
          <cell r="R68">
            <v>41401.020360028393</v>
          </cell>
          <cell r="S68">
            <v>14617.584040080021</v>
          </cell>
          <cell r="T68">
            <v>45004.885022730625</v>
          </cell>
          <cell r="U68">
            <v>1046249.5133911783</v>
          </cell>
          <cell r="V68">
            <v>255964.64415202805</v>
          </cell>
          <cell r="W68">
            <v>260.10526985044532</v>
          </cell>
          <cell r="X68">
            <v>42187.015927122869</v>
          </cell>
          <cell r="Y68">
            <v>24436.521441423825</v>
          </cell>
          <cell r="Z68">
            <v>17750.494485699044</v>
          </cell>
          <cell r="AA68">
            <v>1956294.295046933</v>
          </cell>
        </row>
        <row r="69">
          <cell r="P69">
            <v>565829.73143727856</v>
          </cell>
          <cell r="Q69">
            <v>48163.865814497491</v>
          </cell>
          <cell r="R69">
            <v>49849.381728824905</v>
          </cell>
          <cell r="S69">
            <v>16652.888957312553</v>
          </cell>
          <cell r="T69">
            <v>58041.238781704524</v>
          </cell>
          <cell r="U69">
            <v>1056459.6280726686</v>
          </cell>
          <cell r="V69">
            <v>313269.32616946794</v>
          </cell>
          <cell r="W69">
            <v>292.91137291534039</v>
          </cell>
          <cell r="X69">
            <v>24853.623683762431</v>
          </cell>
          <cell r="Y69">
            <v>9136.2891087095741</v>
          </cell>
          <cell r="Z69">
            <v>15717.334575052857</v>
          </cell>
          <cell r="AA69">
            <v>2133412.5960184322</v>
          </cell>
        </row>
        <row r="70">
          <cell r="P70">
            <v>264669.64571915602</v>
          </cell>
          <cell r="Q70">
            <v>39312.733814235318</v>
          </cell>
          <cell r="R70">
            <v>143990.80251000435</v>
          </cell>
          <cell r="S70">
            <v>17119.742923697253</v>
          </cell>
          <cell r="T70">
            <v>46323.647965648481</v>
          </cell>
          <cell r="U70">
            <v>1144716.4392413329</v>
          </cell>
          <cell r="V70">
            <v>241728.71693680075</v>
          </cell>
          <cell r="W70">
            <v>235.14282195171262</v>
          </cell>
          <cell r="X70">
            <v>34982.442749964648</v>
          </cell>
          <cell r="Y70">
            <v>9306.5423287288813</v>
          </cell>
          <cell r="Z70">
            <v>25675.900421235769</v>
          </cell>
          <cell r="AA70">
            <v>1933079.3146827915</v>
          </cell>
        </row>
        <row r="71">
          <cell r="P71">
            <v>441806.90811189404</v>
          </cell>
          <cell r="Q71">
            <v>41591.505955895977</v>
          </cell>
          <cell r="R71">
            <v>602880.01235420885</v>
          </cell>
          <cell r="S71">
            <v>12477.821014206898</v>
          </cell>
          <cell r="T71">
            <v>54724.328036165447</v>
          </cell>
          <cell r="U71">
            <v>1037341.206645605</v>
          </cell>
          <cell r="V71">
            <v>200467.1704253332</v>
          </cell>
          <cell r="W71">
            <v>463.35484210150133</v>
          </cell>
          <cell r="X71">
            <v>64555.402786130071</v>
          </cell>
          <cell r="Y71">
            <v>6781.4718832258686</v>
          </cell>
          <cell r="Z71">
            <v>57773.930902904205</v>
          </cell>
          <cell r="AA71">
            <v>2456307.7101715412</v>
          </cell>
        </row>
        <row r="72">
          <cell r="P72">
            <v>356580.06342618872</v>
          </cell>
          <cell r="Q72">
            <v>37684.453196312556</v>
          </cell>
          <cell r="R72">
            <v>239050.85446317121</v>
          </cell>
          <cell r="S72">
            <v>10920.458678488147</v>
          </cell>
          <cell r="T72">
            <v>42653.721300723853</v>
          </cell>
          <cell r="U72">
            <v>1017532.694871306</v>
          </cell>
          <cell r="V72">
            <v>228254.99953676815</v>
          </cell>
          <cell r="W72">
            <v>314.48225154075226</v>
          </cell>
          <cell r="X72">
            <v>33171.221487730705</v>
          </cell>
          <cell r="Y72">
            <v>5596.4857951572485</v>
          </cell>
          <cell r="Z72">
            <v>27574.735692573457</v>
          </cell>
          <cell r="AA72">
            <v>1966162.9492122298</v>
          </cell>
        </row>
        <row r="73">
          <cell r="P73">
            <v>335127.30200044485</v>
          </cell>
          <cell r="Q73">
            <v>77772.277060942186</v>
          </cell>
          <cell r="R73">
            <v>235335.02466977012</v>
          </cell>
          <cell r="S73">
            <v>8894.0428397802407</v>
          </cell>
          <cell r="T73">
            <v>34364.597797393522</v>
          </cell>
          <cell r="U73">
            <v>790461.05026140378</v>
          </cell>
          <cell r="V73">
            <v>206162.97975125647</v>
          </cell>
          <cell r="W73">
            <v>630.14707978238698</v>
          </cell>
          <cell r="X73">
            <v>29516.890768126479</v>
          </cell>
          <cell r="Y73">
            <v>14180.439511556999</v>
          </cell>
          <cell r="Z73">
            <v>15336.45125656948</v>
          </cell>
          <cell r="AA73">
            <v>1718264.3122289001</v>
          </cell>
        </row>
        <row r="74">
          <cell r="P74">
            <v>369380.53436192957</v>
          </cell>
          <cell r="Q74">
            <v>572673.73382478405</v>
          </cell>
          <cell r="R74">
            <v>59848.598183893191</v>
          </cell>
          <cell r="S74">
            <v>13366.363360686712</v>
          </cell>
          <cell r="T74">
            <v>41409.648927795424</v>
          </cell>
          <cell r="U74">
            <v>777625.8659301555</v>
          </cell>
          <cell r="V74">
            <v>184790.12974042704</v>
          </cell>
          <cell r="W74">
            <v>202.98697353416492</v>
          </cell>
          <cell r="X74">
            <v>111424.40481357346</v>
          </cell>
          <cell r="Y74">
            <v>91797.8177000914</v>
          </cell>
          <cell r="Z74">
            <v>19626.587113482063</v>
          </cell>
          <cell r="AA74">
            <v>2130722.2661167793</v>
          </cell>
        </row>
        <row r="75">
          <cell r="P75">
            <v>442685.99175336951</v>
          </cell>
          <cell r="Q75">
            <v>207628.00387990303</v>
          </cell>
          <cell r="R75">
            <v>67726.844970307458</v>
          </cell>
          <cell r="S75">
            <v>17011.766582311724</v>
          </cell>
          <cell r="T75">
            <v>62904.340917538451</v>
          </cell>
          <cell r="U75">
            <v>889215.71625629463</v>
          </cell>
          <cell r="V75">
            <v>186363.53475953956</v>
          </cell>
          <cell r="W75">
            <v>-356.9312546346701</v>
          </cell>
          <cell r="X75">
            <v>59031.246079330689</v>
          </cell>
          <cell r="Y75">
            <v>41309.780698166462</v>
          </cell>
          <cell r="Z75">
            <v>17721.465381164227</v>
          </cell>
          <cell r="AA75">
            <v>1932210.5139439607</v>
          </cell>
        </row>
        <row r="76">
          <cell r="P76">
            <v>469743.86548458447</v>
          </cell>
          <cell r="Q76">
            <v>196040.70346463163</v>
          </cell>
          <cell r="R76">
            <v>63868.61098245257</v>
          </cell>
          <cell r="S76">
            <v>23892.102060681955</v>
          </cell>
          <cell r="T76">
            <v>66411.960549201031</v>
          </cell>
          <cell r="U76">
            <v>976228.42881870852</v>
          </cell>
          <cell r="V76">
            <v>232530.94687307329</v>
          </cell>
          <cell r="W76">
            <v>142.73073112766198</v>
          </cell>
          <cell r="X76">
            <v>63719.804501148785</v>
          </cell>
          <cell r="Y76">
            <v>38166.041184765032</v>
          </cell>
          <cell r="Z76">
            <v>25553.763316383753</v>
          </cell>
          <cell r="AA76">
            <v>2092579.1534656095</v>
          </cell>
        </row>
        <row r="77">
          <cell r="P77">
            <v>368490.31424243795</v>
          </cell>
          <cell r="Q77">
            <v>186691.4435081351</v>
          </cell>
          <cell r="R77">
            <v>56532.160323640222</v>
          </cell>
          <cell r="S77">
            <v>17261.162175854661</v>
          </cell>
          <cell r="T77">
            <v>68406.840176536774</v>
          </cell>
          <cell r="U77">
            <v>1012943.9201528727</v>
          </cell>
          <cell r="V77">
            <v>212496.67661490696</v>
          </cell>
          <cell r="W77">
            <v>159.09720387603548</v>
          </cell>
          <cell r="X77">
            <v>54272.68387736271</v>
          </cell>
          <cell r="Y77">
            <v>33700.472149060071</v>
          </cell>
          <cell r="Z77">
            <v>20572.211728302638</v>
          </cell>
          <cell r="AA77">
            <v>1977254.2982756232</v>
          </cell>
        </row>
        <row r="78">
          <cell r="P78">
            <v>375726.88033574075</v>
          </cell>
          <cell r="Q78">
            <v>46630.242012199516</v>
          </cell>
          <cell r="R78">
            <v>55798.967184826295</v>
          </cell>
          <cell r="S78">
            <v>18716.382149649096</v>
          </cell>
          <cell r="T78">
            <v>74201.383095531433</v>
          </cell>
          <cell r="U78">
            <v>1006708.5188125768</v>
          </cell>
          <cell r="V78">
            <v>227351.4731982743</v>
          </cell>
          <cell r="W78">
            <v>609.66205981721691</v>
          </cell>
          <cell r="X78">
            <v>28904.772476628925</v>
          </cell>
          <cell r="Y78">
            <v>9395.1803950611047</v>
          </cell>
          <cell r="Z78">
            <v>19509.592081567818</v>
          </cell>
          <cell r="AA78">
            <v>1834648.2813252443</v>
          </cell>
        </row>
        <row r="79">
          <cell r="P79">
            <v>386861.82369870355</v>
          </cell>
          <cell r="Q79">
            <v>37906.584679859261</v>
          </cell>
          <cell r="R79">
            <v>55622.355216202574</v>
          </cell>
          <cell r="S79">
            <v>21740.254047099184</v>
          </cell>
          <cell r="T79">
            <v>93515.751743849425</v>
          </cell>
          <cell r="U79">
            <v>1222912.665066662</v>
          </cell>
          <cell r="V79">
            <v>207325.7928834401</v>
          </cell>
          <cell r="W79">
            <v>104.59875844073223</v>
          </cell>
          <cell r="X79">
            <v>27594.968147067204</v>
          </cell>
          <cell r="Y79">
            <v>6806.466876556955</v>
          </cell>
          <cell r="Z79">
            <v>20788.501270510249</v>
          </cell>
          <cell r="AA79">
            <v>2053584.7942413241</v>
          </cell>
        </row>
        <row r="80">
          <cell r="P80">
            <v>362900.01008165017</v>
          </cell>
          <cell r="Q80">
            <v>52409.934102087056</v>
          </cell>
          <cell r="R80">
            <v>39741.794321114983</v>
          </cell>
          <cell r="S80">
            <v>27883.64500726257</v>
          </cell>
          <cell r="T80">
            <v>77630.574560666311</v>
          </cell>
          <cell r="U80">
            <v>1213110.198733822</v>
          </cell>
          <cell r="V80">
            <v>201768.89103627749</v>
          </cell>
          <cell r="W80">
            <v>280.92953973928093</v>
          </cell>
          <cell r="X80">
            <v>24584.841094514504</v>
          </cell>
          <cell r="Y80">
            <v>6700.8003639085682</v>
          </cell>
          <cell r="Z80">
            <v>17884.040730605935</v>
          </cell>
          <cell r="AA80">
            <v>2000310.8184771345</v>
          </cell>
        </row>
        <row r="81">
          <cell r="P81">
            <v>448032.64495201362</v>
          </cell>
          <cell r="Q81">
            <v>66307.181412056525</v>
          </cell>
          <cell r="R81">
            <v>52505.493151973977</v>
          </cell>
          <cell r="S81">
            <v>21204.569573758752</v>
          </cell>
          <cell r="T81">
            <v>76681.184940455569</v>
          </cell>
          <cell r="U81">
            <v>1054229.7489164805</v>
          </cell>
          <cell r="V81">
            <v>319132.04487288266</v>
          </cell>
          <cell r="W81">
            <v>114.78620955670675</v>
          </cell>
          <cell r="X81">
            <v>20200.923721923231</v>
          </cell>
          <cell r="Y81">
            <v>10637.61376384683</v>
          </cell>
          <cell r="Z81">
            <v>9563.309958076401</v>
          </cell>
          <cell r="AA81">
            <v>2058408.5777511017</v>
          </cell>
        </row>
        <row r="82">
          <cell r="P82">
            <v>389463.01787881792</v>
          </cell>
          <cell r="Q82">
            <v>41845.262703020344</v>
          </cell>
          <cell r="R82">
            <v>135668.4816894937</v>
          </cell>
          <cell r="S82">
            <v>20720.291689071448</v>
          </cell>
          <cell r="T82">
            <v>64596.286240818241</v>
          </cell>
          <cell r="U82">
            <v>1182837.6942051293</v>
          </cell>
          <cell r="V82">
            <v>239182.76915716304</v>
          </cell>
          <cell r="W82">
            <v>781.72247640331727</v>
          </cell>
          <cell r="X82">
            <v>27743.260470734251</v>
          </cell>
          <cell r="Y82">
            <v>7798.57558262157</v>
          </cell>
          <cell r="Z82">
            <v>19944.684888112679</v>
          </cell>
          <cell r="AA82">
            <v>2102838.7865106515</v>
          </cell>
        </row>
        <row r="83">
          <cell r="P83">
            <v>359032.368669349</v>
          </cell>
          <cell r="Q83">
            <v>74136.106898513332</v>
          </cell>
          <cell r="R83">
            <v>619434.60052082117</v>
          </cell>
          <cell r="S83">
            <v>16458.131422177568</v>
          </cell>
          <cell r="T83">
            <v>64264.040031314704</v>
          </cell>
          <cell r="U83">
            <v>1020185.8403373121</v>
          </cell>
          <cell r="V83">
            <v>216527.65461064651</v>
          </cell>
          <cell r="W83">
            <v>509.28927533892187</v>
          </cell>
          <cell r="X83">
            <v>55457.62862740703</v>
          </cell>
          <cell r="Y83">
            <v>8091.8196660657923</v>
          </cell>
          <cell r="Z83">
            <v>47365.808961341238</v>
          </cell>
          <cell r="AA83">
            <v>2426005.66039288</v>
          </cell>
        </row>
        <row r="84">
          <cell r="P84">
            <v>370491.38129550405</v>
          </cell>
          <cell r="Q84">
            <v>70014.908693404126</v>
          </cell>
          <cell r="R84">
            <v>251859.82378630195</v>
          </cell>
          <cell r="S84">
            <v>31591.471105112727</v>
          </cell>
          <cell r="T84">
            <v>85124.053476837653</v>
          </cell>
          <cell r="U84">
            <v>951406.18266341195</v>
          </cell>
          <cell r="V84">
            <v>253487.37735587114</v>
          </cell>
          <cell r="W84">
            <v>324.25753967874778</v>
          </cell>
          <cell r="X84">
            <v>47113.297806244787</v>
          </cell>
          <cell r="Y84">
            <v>8904.3472830068058</v>
          </cell>
          <cell r="Z84">
            <v>38208.950523237982</v>
          </cell>
          <cell r="AA84">
            <v>2061412.7537223673</v>
          </cell>
        </row>
        <row r="85">
          <cell r="P85">
            <v>332659.73525038018</v>
          </cell>
          <cell r="Q85">
            <v>69105.28699605749</v>
          </cell>
          <cell r="R85">
            <v>215739.11747677485</v>
          </cell>
          <cell r="S85">
            <v>20616.417384475189</v>
          </cell>
          <cell r="T85">
            <v>77613.283242853067</v>
          </cell>
          <cell r="U85">
            <v>965594.05331824103</v>
          </cell>
          <cell r="V85">
            <v>220345.18853506495</v>
          </cell>
          <cell r="W85">
            <v>1684.7537610682573</v>
          </cell>
          <cell r="X85">
            <v>27809.073627628979</v>
          </cell>
          <cell r="Y85">
            <v>11065.74760478548</v>
          </cell>
          <cell r="Z85">
            <v>16743.326022843499</v>
          </cell>
          <cell r="AA85">
            <v>1931166.9095925442</v>
          </cell>
        </row>
        <row r="86">
          <cell r="P86">
            <v>351113.85965588887</v>
          </cell>
          <cell r="Q86">
            <v>632449.3449399129</v>
          </cell>
          <cell r="R86">
            <v>87167.397432179219</v>
          </cell>
          <cell r="S86">
            <v>22255.666269860296</v>
          </cell>
          <cell r="T86">
            <v>79899.598669666433</v>
          </cell>
          <cell r="U86">
            <v>999103.93102819019</v>
          </cell>
          <cell r="V86">
            <v>227388.36999257156</v>
          </cell>
          <cell r="W86">
            <v>1225.8905220103823</v>
          </cell>
          <cell r="X86">
            <v>117126.61844795293</v>
          </cell>
          <cell r="Y86">
            <v>99290.612385604807</v>
          </cell>
          <cell r="Z86">
            <v>17836.006062348126</v>
          </cell>
          <cell r="AA86">
            <v>2517730.6769582322</v>
          </cell>
        </row>
        <row r="87">
          <cell r="P87">
            <v>348987.72487499</v>
          </cell>
          <cell r="Q87">
            <v>177827.81793052546</v>
          </cell>
          <cell r="R87">
            <v>70574.553226292366</v>
          </cell>
          <cell r="S87">
            <v>27555.594111551785</v>
          </cell>
          <cell r="T87">
            <v>78724.437694628301</v>
          </cell>
          <cell r="U87">
            <v>988261.15917655767</v>
          </cell>
          <cell r="V87">
            <v>225730.5694996489</v>
          </cell>
          <cell r="W87">
            <v>1673.403086038687</v>
          </cell>
          <cell r="X87">
            <v>50691.546406814399</v>
          </cell>
          <cell r="Y87">
            <v>37006.841036158454</v>
          </cell>
          <cell r="Z87">
            <v>13684.705370655945</v>
          </cell>
          <cell r="AA87">
            <v>1970026.8060070474</v>
          </cell>
        </row>
        <row r="88">
          <cell r="P88">
            <v>366851.95372689341</v>
          </cell>
          <cell r="Q88">
            <v>169130.59270516507</v>
          </cell>
          <cell r="R88">
            <v>64768.453332475721</v>
          </cell>
          <cell r="S88">
            <v>24641.702275767879</v>
          </cell>
          <cell r="T88">
            <v>71891.57701309766</v>
          </cell>
          <cell r="U88">
            <v>1120456.6375250821</v>
          </cell>
          <cell r="V88">
            <v>240993.73767189405</v>
          </cell>
          <cell r="W88">
            <v>1351.4863277846459</v>
          </cell>
          <cell r="X88">
            <v>48471.305540883346</v>
          </cell>
          <cell r="Y88">
            <v>35314.636046439533</v>
          </cell>
          <cell r="Z88">
            <v>13156.669494443813</v>
          </cell>
          <cell r="AA88">
            <v>2108557.446119044</v>
          </cell>
        </row>
        <row r="89">
          <cell r="P89">
            <v>372499.76196545968</v>
          </cell>
          <cell r="Q89">
            <v>154416.75802009157</v>
          </cell>
          <cell r="R89">
            <v>57125.073941540308</v>
          </cell>
          <cell r="S89">
            <v>26037.163773112672</v>
          </cell>
          <cell r="T89">
            <v>73326.679609870538</v>
          </cell>
          <cell r="U89">
            <v>1080354.0925407645</v>
          </cell>
          <cell r="V89">
            <v>241128.9831399674</v>
          </cell>
          <cell r="W89">
            <v>232.64710157352755</v>
          </cell>
          <cell r="X89">
            <v>47442.910402984409</v>
          </cell>
          <cell r="Y89">
            <v>29975.238825569271</v>
          </cell>
          <cell r="Z89">
            <v>17467.671577415138</v>
          </cell>
          <cell r="AA89">
            <v>2052564.0704953643</v>
          </cell>
        </row>
        <row r="90">
          <cell r="P90">
            <v>345380.92929508409</v>
          </cell>
          <cell r="Q90">
            <v>64440.565417406695</v>
          </cell>
          <cell r="R90">
            <v>49879.274108136284</v>
          </cell>
          <cell r="S90">
            <v>55784.999507198008</v>
          </cell>
          <cell r="T90">
            <v>72495.27074864757</v>
          </cell>
          <cell r="U90">
            <v>1074519.2775925393</v>
          </cell>
          <cell r="V90">
            <v>245064.715791903</v>
          </cell>
          <cell r="W90">
            <v>680.27564515212396</v>
          </cell>
          <cell r="X90">
            <v>21535.591482459247</v>
          </cell>
          <cell r="Y90">
            <v>8790.2981391743451</v>
          </cell>
          <cell r="Z90">
            <v>12745.293343284902</v>
          </cell>
          <cell r="AA90">
            <v>1929780.8995885265</v>
          </cell>
        </row>
        <row r="91">
          <cell r="P91">
            <v>369414.56850088964</v>
          </cell>
          <cell r="Q91">
            <v>76686.188403853914</v>
          </cell>
          <cell r="R91">
            <v>51756.929443306326</v>
          </cell>
          <cell r="S91">
            <v>21694.232632888154</v>
          </cell>
          <cell r="T91">
            <v>75950.386508515046</v>
          </cell>
          <cell r="U91">
            <v>1106110.1158955817</v>
          </cell>
          <cell r="V91">
            <v>229425.18339814545</v>
          </cell>
          <cell r="W91">
            <v>493.71565666221619</v>
          </cell>
          <cell r="X91">
            <v>80396.341268436532</v>
          </cell>
          <cell r="Y91">
            <v>7730.6716565435527</v>
          </cell>
          <cell r="Z91">
            <v>72665.669611892983</v>
          </cell>
          <cell r="AA91">
            <v>2011927.6617082788</v>
          </cell>
        </row>
        <row r="92">
          <cell r="P92">
            <v>347425.91910835839</v>
          </cell>
          <cell r="Q92">
            <v>55929.707160811522</v>
          </cell>
          <cell r="R92">
            <v>40131.148665259039</v>
          </cell>
          <cell r="S92">
            <v>20862.281400387594</v>
          </cell>
          <cell r="T92">
            <v>56707.309202223143</v>
          </cell>
          <cell r="U92">
            <v>1110962.1574466438</v>
          </cell>
          <cell r="V92">
            <v>253631.97126159933</v>
          </cell>
          <cell r="W92">
            <v>390.37211210465637</v>
          </cell>
          <cell r="X92">
            <v>24088.318609882332</v>
          </cell>
          <cell r="Y92">
            <v>6664.3617425713201</v>
          </cell>
          <cell r="Z92">
            <v>17423.956867311012</v>
          </cell>
          <cell r="AA92">
            <v>1910129.1849672699</v>
          </cell>
        </row>
        <row r="93">
          <cell r="P93">
            <v>441521.76188296167</v>
          </cell>
          <cell r="Q93">
            <v>55580.202636532813</v>
          </cell>
          <cell r="R93">
            <v>48360.388751816143</v>
          </cell>
          <cell r="S93">
            <v>28134.963004879086</v>
          </cell>
          <cell r="T93">
            <v>38482.633476692237</v>
          </cell>
          <cell r="U93">
            <v>1145001.6235634014</v>
          </cell>
          <cell r="V93">
            <v>267107.72088229208</v>
          </cell>
          <cell r="W93">
            <v>7042.3397327092798</v>
          </cell>
          <cell r="X93">
            <v>24459.936538325237</v>
          </cell>
          <cell r="Y93">
            <v>7693.6214557708627</v>
          </cell>
          <cell r="Z93">
            <v>16766.315082554374</v>
          </cell>
          <cell r="AA93">
            <v>2055691.5704696102</v>
          </cell>
        </row>
        <row r="94">
          <cell r="P94">
            <v>330000.36402238271</v>
          </cell>
          <cell r="Q94">
            <v>79335.047371219349</v>
          </cell>
          <cell r="R94">
            <v>128505.7245730194</v>
          </cell>
          <cell r="S94">
            <v>25053.888011682862</v>
          </cell>
          <cell r="T94">
            <v>38651.931495251447</v>
          </cell>
          <cell r="U94">
            <v>1159296.4482121556</v>
          </cell>
          <cell r="V94">
            <v>253212.3692864636</v>
          </cell>
          <cell r="W94">
            <v>209.1345230450307</v>
          </cell>
          <cell r="X94">
            <v>33086.758477483512</v>
          </cell>
          <cell r="Y94">
            <v>8027.0943246852712</v>
          </cell>
          <cell r="Z94">
            <v>25059.664152798243</v>
          </cell>
          <cell r="AA94">
            <v>2047351.6659727034</v>
          </cell>
        </row>
        <row r="95">
          <cell r="P95">
            <v>330064.88937723701</v>
          </cell>
          <cell r="Q95">
            <v>34280.483943212523</v>
          </cell>
          <cell r="R95">
            <v>565351.67540186457</v>
          </cell>
          <cell r="S95">
            <v>23317.496572344229</v>
          </cell>
          <cell r="T95">
            <v>46646.479469564816</v>
          </cell>
          <cell r="U95">
            <v>978962.18640552694</v>
          </cell>
          <cell r="V95">
            <v>248486.47948385318</v>
          </cell>
          <cell r="W95">
            <v>434.94213269836069</v>
          </cell>
          <cell r="X95">
            <v>64888.622130329633</v>
          </cell>
          <cell r="Y95">
            <v>6724.8111944621605</v>
          </cell>
          <cell r="Z95">
            <v>58163.81093586747</v>
          </cell>
          <cell r="AA95">
            <v>2292433.2549166316</v>
          </cell>
        </row>
        <row r="96">
          <cell r="P96">
            <v>328659.07134443737</v>
          </cell>
          <cell r="Q96">
            <v>52631.515433603759</v>
          </cell>
          <cell r="R96">
            <v>216005.51798732879</v>
          </cell>
          <cell r="S96">
            <v>40167.872666127165</v>
          </cell>
          <cell r="T96">
            <v>105086.67688852588</v>
          </cell>
          <cell r="U96">
            <v>955382.59854865342</v>
          </cell>
          <cell r="V96">
            <v>232344.39890518383</v>
          </cell>
          <cell r="W96">
            <v>680.06793206507257</v>
          </cell>
          <cell r="X96">
            <v>46754.183046396392</v>
          </cell>
          <cell r="Y96">
            <v>7726.3679679066572</v>
          </cell>
          <cell r="Z96">
            <v>39027.815078489737</v>
          </cell>
          <cell r="AA96">
            <v>1977711.9027523217</v>
          </cell>
        </row>
        <row r="97">
          <cell r="P97">
            <v>334075.40513221361</v>
          </cell>
          <cell r="Q97">
            <v>53926.947058865218</v>
          </cell>
          <cell r="R97">
            <v>133455.23968007759</v>
          </cell>
          <cell r="S97">
            <v>24092.732622837688</v>
          </cell>
          <cell r="T97">
            <v>32986.593577692278</v>
          </cell>
          <cell r="U97">
            <v>1049005.9320584687</v>
          </cell>
          <cell r="V97">
            <v>246593.69764771016</v>
          </cell>
          <cell r="W97">
            <v>1055.1928060840103</v>
          </cell>
          <cell r="X97">
            <v>30316.08305991775</v>
          </cell>
          <cell r="Y97">
            <v>9665.5469365531935</v>
          </cell>
          <cell r="Z97">
            <v>20650.536123364556</v>
          </cell>
          <cell r="AA97">
            <v>1905507.8236438669</v>
          </cell>
        </row>
        <row r="98">
          <cell r="P98">
            <v>364301.26927611942</v>
          </cell>
          <cell r="Q98">
            <v>615438.25848695356</v>
          </cell>
          <cell r="R98">
            <v>140606.10250779451</v>
          </cell>
          <cell r="S98">
            <v>30990.218064134257</v>
          </cell>
          <cell r="T98">
            <v>47604.073141413435</v>
          </cell>
          <cell r="U98">
            <v>1020583.597481655</v>
          </cell>
          <cell r="V98">
            <v>241650.7005128123</v>
          </cell>
          <cell r="W98">
            <v>5688.7243604068744</v>
          </cell>
          <cell r="X98">
            <v>128950.13475020825</v>
          </cell>
          <cell r="Y98">
            <v>102142.63629921274</v>
          </cell>
          <cell r="Z98">
            <v>26807.49845099551</v>
          </cell>
          <cell r="AA98">
            <v>2595813.078581498</v>
          </cell>
        </row>
        <row r="99">
          <cell r="P99">
            <v>405279.96393738117</v>
          </cell>
          <cell r="Q99">
            <v>119551.38093717222</v>
          </cell>
          <cell r="R99">
            <v>126121.35944543248</v>
          </cell>
          <cell r="S99">
            <v>37423.927829056171</v>
          </cell>
          <cell r="T99">
            <v>50263.551170655628</v>
          </cell>
          <cell r="U99">
            <v>1065293.8458335802</v>
          </cell>
          <cell r="V99">
            <v>232419.52516529625</v>
          </cell>
          <cell r="W99">
            <v>7949.3754658191465</v>
          </cell>
          <cell r="X99">
            <v>45345.95782441277</v>
          </cell>
          <cell r="Y99">
            <v>25790.402563390609</v>
          </cell>
          <cell r="Z99">
            <v>19555.55526102216</v>
          </cell>
          <cell r="AA99">
            <v>2089648.8876088059</v>
          </cell>
        </row>
        <row r="100">
          <cell r="P100">
            <v>369582.31631913228</v>
          </cell>
          <cell r="Q100">
            <v>119207.11693198295</v>
          </cell>
          <cell r="R100">
            <v>116371.19909473392</v>
          </cell>
          <cell r="S100">
            <v>22300.495988554696</v>
          </cell>
          <cell r="T100">
            <v>51763.918870594556</v>
          </cell>
          <cell r="U100">
            <v>1092917.1449393113</v>
          </cell>
          <cell r="V100">
            <v>272458.32950837415</v>
          </cell>
          <cell r="W100">
            <v>8444.4589092304432</v>
          </cell>
          <cell r="X100">
            <v>43569.914389311467</v>
          </cell>
          <cell r="Y100">
            <v>24898.686534019202</v>
          </cell>
          <cell r="Z100">
            <v>18671.227855292265</v>
          </cell>
          <cell r="AA100">
            <v>2096614.894951226</v>
          </cell>
        </row>
        <row r="101">
          <cell r="P101">
            <v>337785.26141687966</v>
          </cell>
          <cell r="Q101">
            <v>121076.25165584037</v>
          </cell>
          <cell r="R101">
            <v>64494.143111602847</v>
          </cell>
          <cell r="S101">
            <v>20876.255286788171</v>
          </cell>
          <cell r="T101">
            <v>52593.896516646288</v>
          </cell>
          <cell r="U101">
            <v>926401.60231658164</v>
          </cell>
          <cell r="V101">
            <v>267799.76678608928</v>
          </cell>
          <cell r="W101">
            <v>2210.0432854685473</v>
          </cell>
          <cell r="X101">
            <v>43606.67041820319</v>
          </cell>
          <cell r="Y101">
            <v>24612.748455138495</v>
          </cell>
          <cell r="Z101">
            <v>18993.921963064695</v>
          </cell>
          <cell r="AA101">
            <v>1836843.8907941</v>
          </cell>
        </row>
        <row r="102">
          <cell r="P102">
            <v>374716.25911133009</v>
          </cell>
          <cell r="Q102">
            <v>112217.16912965968</v>
          </cell>
          <cell r="R102">
            <v>58738.439495835162</v>
          </cell>
          <cell r="S102">
            <v>21727.791062442324</v>
          </cell>
          <cell r="T102">
            <v>53914.798351234102</v>
          </cell>
          <cell r="U102">
            <v>931376.95820919785</v>
          </cell>
          <cell r="V102">
            <v>284431.50507984747</v>
          </cell>
          <cell r="W102">
            <v>2017.421716279061</v>
          </cell>
          <cell r="X102">
            <v>45666.596864304767</v>
          </cell>
          <cell r="Y102">
            <v>22654.231117782823</v>
          </cell>
          <cell r="Z102">
            <v>23012.365746521944</v>
          </cell>
          <cell r="AA102">
            <v>1884806.9390201306</v>
          </cell>
        </row>
        <row r="103">
          <cell r="P103">
            <v>373147.45487846539</v>
          </cell>
          <cell r="Q103">
            <v>106140.10569306171</v>
          </cell>
          <cell r="R103">
            <v>56654.826303043512</v>
          </cell>
          <cell r="S103">
            <v>18748.101147501067</v>
          </cell>
          <cell r="T103">
            <v>42232.157871855823</v>
          </cell>
          <cell r="U103">
            <v>906705.85551306955</v>
          </cell>
          <cell r="V103">
            <v>286886.19076432963</v>
          </cell>
          <cell r="W103">
            <v>2376.0324545421249</v>
          </cell>
          <cell r="X103">
            <v>38935.533742606065</v>
          </cell>
          <cell r="Y103">
            <v>20307.370462263414</v>
          </cell>
          <cell r="Z103">
            <v>18628.163280342651</v>
          </cell>
          <cell r="AA103">
            <v>1831826.2583684749</v>
          </cell>
        </row>
        <row r="104">
          <cell r="P104">
            <v>379756.57003032306</v>
          </cell>
          <cell r="Q104">
            <v>30341.650612025238</v>
          </cell>
          <cell r="R104">
            <v>47312.664137341599</v>
          </cell>
          <cell r="S104">
            <v>21458.478222649817</v>
          </cell>
          <cell r="T104">
            <v>39864.65981503432</v>
          </cell>
          <cell r="U104">
            <v>905216.55738442787</v>
          </cell>
          <cell r="V104">
            <v>265629.35204699606</v>
          </cell>
          <cell r="W104">
            <v>1237.043496193558</v>
          </cell>
          <cell r="X104">
            <v>23678.163921787953</v>
          </cell>
          <cell r="Y104">
            <v>6912.3637306318487</v>
          </cell>
          <cell r="Z104">
            <v>16765.800191156104</v>
          </cell>
          <cell r="AA104">
            <v>1714495.1396667794</v>
          </cell>
        </row>
        <row r="105">
          <cell r="P105">
            <v>533865.04715504043</v>
          </cell>
          <cell r="Q105">
            <v>34988.797035779797</v>
          </cell>
          <cell r="R105">
            <v>63480.786109806373</v>
          </cell>
          <cell r="S105">
            <v>32628.102129652347</v>
          </cell>
          <cell r="T105">
            <v>48634.479898078403</v>
          </cell>
          <cell r="U105">
            <v>924312.6314170917</v>
          </cell>
          <cell r="V105">
            <v>288737.12546888395</v>
          </cell>
          <cell r="W105">
            <v>3136.8141843364947</v>
          </cell>
          <cell r="X105">
            <v>26192.687509424584</v>
          </cell>
          <cell r="Y105">
            <v>8046.4989752113906</v>
          </cell>
          <cell r="Z105">
            <v>18146.188534213194</v>
          </cell>
          <cell r="AA105">
            <v>1955976.470908094</v>
          </cell>
        </row>
        <row r="106">
          <cell r="P106">
            <v>315500.20536746341</v>
          </cell>
          <cell r="Q106">
            <v>39159.467550610505</v>
          </cell>
          <cell r="R106">
            <v>203195.18865421863</v>
          </cell>
          <cell r="S106">
            <v>22671.988295704745</v>
          </cell>
          <cell r="T106">
            <v>45207.599505256403</v>
          </cell>
          <cell r="U106">
            <v>979994.92541782872</v>
          </cell>
          <cell r="V106">
            <v>302238.76921907929</v>
          </cell>
          <cell r="W106">
            <v>3651.104554643292</v>
          </cell>
          <cell r="X106">
            <v>42103.955148510911</v>
          </cell>
          <cell r="Y106">
            <v>9414.8681873552505</v>
          </cell>
          <cell r="Z106">
            <v>32689.086961155663</v>
          </cell>
          <cell r="AA106">
            <v>1953723.203713316</v>
          </cell>
        </row>
        <row r="107">
          <cell r="P107">
            <v>365344.84619774512</v>
          </cell>
          <cell r="Q107">
            <v>29225.700992160135</v>
          </cell>
          <cell r="R107">
            <v>577985.48847419035</v>
          </cell>
          <cell r="S107">
            <v>16659.858471713698</v>
          </cell>
          <cell r="T107">
            <v>41188.864321575958</v>
          </cell>
          <cell r="U107">
            <v>836542.91187461035</v>
          </cell>
          <cell r="V107">
            <v>255023.19576489177</v>
          </cell>
          <cell r="W107">
            <v>2200.8980134000171</v>
          </cell>
          <cell r="X107">
            <v>80383.088845757811</v>
          </cell>
          <cell r="Y107">
            <v>6887.448123658286</v>
          </cell>
          <cell r="Z107">
            <v>73495.640722099532</v>
          </cell>
          <cell r="AA107">
            <v>2204554.852956045</v>
          </cell>
        </row>
        <row r="108">
          <cell r="P108">
            <v>368321.53859834885</v>
          </cell>
          <cell r="Q108">
            <v>37962.481172510954</v>
          </cell>
          <cell r="R108">
            <v>191993.84008154125</v>
          </cell>
          <cell r="S108">
            <v>22756.590497272355</v>
          </cell>
          <cell r="T108">
            <v>53081.838604219985</v>
          </cell>
          <cell r="U108">
            <v>816642.01151443762</v>
          </cell>
          <cell r="V108">
            <v>281127.16265389795</v>
          </cell>
          <cell r="W108">
            <v>3736.1130756461439</v>
          </cell>
          <cell r="X108">
            <v>41353.21168050664</v>
          </cell>
          <cell r="Y108">
            <v>8089.6144332024569</v>
          </cell>
          <cell r="Z108">
            <v>33263.597247304184</v>
          </cell>
          <cell r="AA108">
            <v>1816974.7878783816</v>
          </cell>
        </row>
        <row r="109">
          <cell r="P109">
            <v>366587.25785945915</v>
          </cell>
          <cell r="Q109">
            <v>49943.428197196481</v>
          </cell>
          <cell r="R109">
            <v>160229.40635567188</v>
          </cell>
          <cell r="S109">
            <v>19226.433854236126</v>
          </cell>
          <cell r="T109">
            <v>44424.238588275955</v>
          </cell>
          <cell r="U109">
            <v>945872.93505800271</v>
          </cell>
          <cell r="V109">
            <v>271252.03990352608</v>
          </cell>
          <cell r="W109">
            <v>1306.5673097900692</v>
          </cell>
          <cell r="X109">
            <v>32574.91229634597</v>
          </cell>
          <cell r="Y109">
            <v>10833.171979823945</v>
          </cell>
          <cell r="Z109">
            <v>21741.740316522024</v>
          </cell>
          <cell r="AA109">
            <v>1891417.2194225045</v>
          </cell>
        </row>
        <row r="110">
          <cell r="P110">
            <v>384248.65780989866</v>
          </cell>
          <cell r="Q110">
            <v>592398.29008330288</v>
          </cell>
          <cell r="R110">
            <v>166629.12793675804</v>
          </cell>
          <cell r="S110">
            <v>21946.309438467222</v>
          </cell>
          <cell r="T110">
            <v>50341.203104213215</v>
          </cell>
          <cell r="U110">
            <v>900813.49837937695</v>
          </cell>
          <cell r="V110">
            <v>275533.28433049354</v>
          </cell>
          <cell r="W110">
            <v>4139.5374772743462</v>
          </cell>
          <cell r="X110">
            <v>128034.46514628177</v>
          </cell>
          <cell r="Y110">
            <v>100256.40073203022</v>
          </cell>
          <cell r="Z110">
            <v>27778.064414251552</v>
          </cell>
          <cell r="AA110">
            <v>2524084.373706067</v>
          </cell>
        </row>
        <row r="111">
          <cell r="P111">
            <v>369588.57982976426</v>
          </cell>
          <cell r="Q111">
            <v>116001.37713194126</v>
          </cell>
          <cell r="R111">
            <v>152946.23644360743</v>
          </cell>
          <cell r="S111">
            <v>23157.760495913059</v>
          </cell>
          <cell r="T111">
            <v>52844.079716289591</v>
          </cell>
          <cell r="U111">
            <v>929988.88053783285</v>
          </cell>
          <cell r="V111">
            <v>279941.43884569651</v>
          </cell>
          <cell r="W111">
            <v>1226.6089192688819</v>
          </cell>
          <cell r="X111">
            <v>44451.977486345335</v>
          </cell>
          <cell r="Y111">
            <v>24751.906587493959</v>
          </cell>
          <cell r="Z111">
            <v>19700.070898851376</v>
          </cell>
          <cell r="AA111">
            <v>1970146.9394066595</v>
          </cell>
        </row>
        <row r="112">
          <cell r="P112">
            <v>398701.76291298319</v>
          </cell>
          <cell r="Q112">
            <v>113676.04244611313</v>
          </cell>
          <cell r="R112">
            <v>141747.43001080095</v>
          </cell>
          <cell r="S112">
            <v>23187.382758078391</v>
          </cell>
          <cell r="T112">
            <v>69668.738154119754</v>
          </cell>
          <cell r="U112">
            <v>927783.99701637088</v>
          </cell>
          <cell r="V112">
            <v>283062.31607652945</v>
          </cell>
          <cell r="W112">
            <v>2122.0540516699875</v>
          </cell>
          <cell r="X112">
            <v>45608.001306977756</v>
          </cell>
          <cell r="Y112">
            <v>24465.012162590625</v>
          </cell>
          <cell r="Z112">
            <v>21142.989144387131</v>
          </cell>
          <cell r="AA112">
            <v>2005557.7247336435</v>
          </cell>
        </row>
        <row r="113">
          <cell r="P113">
            <v>439745.10554468003</v>
          </cell>
          <cell r="Q113">
            <v>115842.8331628715</v>
          </cell>
          <cell r="R113">
            <v>80823.513604847045</v>
          </cell>
          <cell r="S113">
            <v>24644.097336564515</v>
          </cell>
          <cell r="T113">
            <v>54505.798423618377</v>
          </cell>
          <cell r="U113">
            <v>977775.09632450365</v>
          </cell>
          <cell r="V113">
            <v>302028.23272402841</v>
          </cell>
          <cell r="W113">
            <v>8819.2954549969327</v>
          </cell>
          <cell r="X113">
            <v>53883.906181223407</v>
          </cell>
          <cell r="Y113">
            <v>24463.065039851102</v>
          </cell>
          <cell r="Z113">
            <v>29420.841141372304</v>
          </cell>
          <cell r="AA113">
            <v>2058067.8787573341</v>
          </cell>
        </row>
        <row r="114">
          <cell r="P114">
            <v>359640.27566211426</v>
          </cell>
          <cell r="Q114">
            <v>113485.52579799164</v>
          </cell>
          <cell r="R114">
            <v>66425.704940971729</v>
          </cell>
          <cell r="S114">
            <v>25498.813189744735</v>
          </cell>
          <cell r="T114">
            <v>48408.988920182543</v>
          </cell>
          <cell r="U114">
            <v>967598.79736539023</v>
          </cell>
          <cell r="V114">
            <v>284406.05420790339</v>
          </cell>
          <cell r="W114">
            <v>3959.6610060316975</v>
          </cell>
          <cell r="X114">
            <v>43266.461062668648</v>
          </cell>
          <cell r="Y114">
            <v>22737.241389837374</v>
          </cell>
          <cell r="Z114">
            <v>20529.219672831274</v>
          </cell>
          <cell r="AA114">
            <v>1912690.2821529987</v>
          </cell>
        </row>
        <row r="115">
          <cell r="P115">
            <v>453430.42279475112</v>
          </cell>
          <cell r="Q115">
            <v>114281.41553222503</v>
          </cell>
          <cell r="R115">
            <v>62574.605578769369</v>
          </cell>
          <cell r="S115">
            <v>22653.02372774218</v>
          </cell>
          <cell r="T115">
            <v>46782.045817834551</v>
          </cell>
          <cell r="U115">
            <v>962941.28100218601</v>
          </cell>
          <cell r="V115">
            <v>291512.08699197043</v>
          </cell>
          <cell r="W115">
            <v>3661.9217400830553</v>
          </cell>
          <cell r="X115">
            <v>41586.355962706119</v>
          </cell>
          <cell r="Y115">
            <v>21941.441523200632</v>
          </cell>
          <cell r="Z115">
            <v>19644.914439505486</v>
          </cell>
          <cell r="AA115">
            <v>1999423.1591482677</v>
          </cell>
        </row>
        <row r="116">
          <cell r="P116">
            <v>407536.92596165615</v>
          </cell>
          <cell r="Q116">
            <v>61028.831538695675</v>
          </cell>
          <cell r="R116">
            <v>53676.745479367433</v>
          </cell>
          <cell r="S116">
            <v>28799.358068114067</v>
          </cell>
          <cell r="T116">
            <v>54274.45412941229</v>
          </cell>
          <cell r="U116">
            <v>1035576.6502222533</v>
          </cell>
          <cell r="V116">
            <v>344356.48897263542</v>
          </cell>
          <cell r="W116">
            <v>1037.2123743864117</v>
          </cell>
          <cell r="X116">
            <v>32267.852035166241</v>
          </cell>
          <cell r="Y116">
            <v>11832.519154918933</v>
          </cell>
          <cell r="Z116">
            <v>20435.332880247308</v>
          </cell>
          <cell r="AA116">
            <v>2018554.5187816871</v>
          </cell>
        </row>
        <row r="117">
          <cell r="P117">
            <v>532448.32861300884</v>
          </cell>
          <cell r="Q117">
            <v>32785.632777786959</v>
          </cell>
          <cell r="R117">
            <v>53816.574490686122</v>
          </cell>
          <cell r="S117">
            <v>28146.774554878226</v>
          </cell>
          <cell r="T117">
            <v>55633.18976504595</v>
          </cell>
          <cell r="U117">
            <v>1036205.9614302613</v>
          </cell>
          <cell r="V117">
            <v>321899.30160524155</v>
          </cell>
          <cell r="W117">
            <v>18514.619558470702</v>
          </cell>
          <cell r="X117">
            <v>74766.91057092711</v>
          </cell>
          <cell r="Y117">
            <v>13626.332249154877</v>
          </cell>
          <cell r="Z117">
            <v>61140.578321772235</v>
          </cell>
          <cell r="AA117">
            <v>2154217.2933663069</v>
          </cell>
        </row>
        <row r="118">
          <cell r="P118">
            <v>406746.10725851497</v>
          </cell>
          <cell r="Q118">
            <v>38659.516490448135</v>
          </cell>
          <cell r="R118">
            <v>193411.2055914728</v>
          </cell>
          <cell r="S118">
            <v>31164.617295154079</v>
          </cell>
          <cell r="T118">
            <v>57748.019223418705</v>
          </cell>
          <cell r="U118">
            <v>1092017.852755374</v>
          </cell>
          <cell r="V118">
            <v>336089.95394077519</v>
          </cell>
          <cell r="W118">
            <v>4302.2187581250155</v>
          </cell>
          <cell r="X118">
            <v>46893.334906609169</v>
          </cell>
          <cell r="Y118">
            <v>9459.3331573912092</v>
          </cell>
          <cell r="Z118">
            <v>37434.001749217961</v>
          </cell>
          <cell r="AA118">
            <v>2207032.8262198921</v>
          </cell>
        </row>
        <row r="119">
          <cell r="P119">
            <v>352575.71655833547</v>
          </cell>
          <cell r="Q119">
            <v>34212.021517883462</v>
          </cell>
          <cell r="R119">
            <v>620167.52644121868</v>
          </cell>
          <cell r="S119">
            <v>26888.551050035221</v>
          </cell>
          <cell r="T119">
            <v>53996.560085189143</v>
          </cell>
          <cell r="U119">
            <v>938849.12742800068</v>
          </cell>
          <cell r="V119">
            <v>236999.63570922398</v>
          </cell>
          <cell r="W119">
            <v>3646.6686699823094</v>
          </cell>
          <cell r="X119">
            <v>84840.134456607077</v>
          </cell>
          <cell r="Y119">
            <v>7735.6364723551233</v>
          </cell>
          <cell r="Z119">
            <v>77104.497984251953</v>
          </cell>
          <cell r="AA119">
            <v>2352175.941916476</v>
          </cell>
        </row>
        <row r="120">
          <cell r="P120">
            <v>484113.39302511077</v>
          </cell>
          <cell r="Q120">
            <v>36474.959231928115</v>
          </cell>
          <cell r="R120">
            <v>186626.90416962552</v>
          </cell>
          <cell r="S120">
            <v>26302.595361286778</v>
          </cell>
          <cell r="T120">
            <v>57481.462267130482</v>
          </cell>
          <cell r="U120">
            <v>924817.43994881737</v>
          </cell>
          <cell r="V120">
            <v>322918.48497839877</v>
          </cell>
          <cell r="W120">
            <v>7966.6179104004877</v>
          </cell>
          <cell r="X120">
            <v>39982.448233706345</v>
          </cell>
          <cell r="Y120">
            <v>9251.9495901373921</v>
          </cell>
          <cell r="Z120">
            <v>30730.498643568953</v>
          </cell>
          <cell r="AA120">
            <v>2086684.3051264049</v>
          </cell>
        </row>
        <row r="121">
          <cell r="P121">
            <v>425272.17873009876</v>
          </cell>
          <cell r="Q121">
            <v>55299.566662444158</v>
          </cell>
          <cell r="R121">
            <v>180053.34989255818</v>
          </cell>
          <cell r="S121">
            <v>28533.262905611242</v>
          </cell>
          <cell r="T121">
            <v>58546.892644177227</v>
          </cell>
          <cell r="U121">
            <v>1056281.4363832884</v>
          </cell>
          <cell r="V121">
            <v>297252.91056736716</v>
          </cell>
          <cell r="W121">
            <v>4905.703000604829</v>
          </cell>
          <cell r="X121">
            <v>36728.931121783957</v>
          </cell>
          <cell r="Y121">
            <v>11639.299963143145</v>
          </cell>
          <cell r="Z121">
            <v>25089.631158640812</v>
          </cell>
          <cell r="AA121">
            <v>2142874.2319079335</v>
          </cell>
        </row>
        <row r="122">
          <cell r="P122">
            <v>429033.49029216648</v>
          </cell>
          <cell r="Q122">
            <v>615753.3549979981</v>
          </cell>
          <cell r="R122">
            <v>172535.71288015717</v>
          </cell>
          <cell r="S122">
            <v>24380.296183057424</v>
          </cell>
          <cell r="T122">
            <v>56222.923440109298</v>
          </cell>
          <cell r="U122">
            <v>1024932.0358568532</v>
          </cell>
          <cell r="V122">
            <v>308199.95408615848</v>
          </cell>
          <cell r="W122">
            <v>5317.5522703821243</v>
          </cell>
          <cell r="X122">
            <v>129505.98361687301</v>
          </cell>
          <cell r="Y122">
            <v>101415.57523966875</v>
          </cell>
          <cell r="Z122">
            <v>28090.408377204265</v>
          </cell>
          <cell r="AA122">
            <v>2765881.3036237555</v>
          </cell>
        </row>
        <row r="123">
          <cell r="P123">
            <v>431986.40475635201</v>
          </cell>
          <cell r="Q123">
            <v>121645.06117042167</v>
          </cell>
          <cell r="R123">
            <v>162003.44200233114</v>
          </cell>
          <cell r="S123">
            <v>22495.159456049685</v>
          </cell>
          <cell r="T123">
            <v>60221.734203076092</v>
          </cell>
          <cell r="U123">
            <v>1104217.1095967293</v>
          </cell>
          <cell r="V123">
            <v>316401.82645758073</v>
          </cell>
          <cell r="W123">
            <v>3073.7497667692296</v>
          </cell>
          <cell r="X123">
            <v>49821.385328540098</v>
          </cell>
          <cell r="Y123">
            <v>28166.309757102554</v>
          </cell>
          <cell r="Z123">
            <v>21655.075571437545</v>
          </cell>
          <cell r="AA123">
            <v>2271865.8727378501</v>
          </cell>
        </row>
        <row r="124">
          <cell r="P124">
            <v>437700.77583036188</v>
          </cell>
          <cell r="Q124">
            <v>123572.68504074823</v>
          </cell>
          <cell r="R124">
            <v>161564.9147459947</v>
          </cell>
          <cell r="S124">
            <v>25254.37410561664</v>
          </cell>
          <cell r="T124">
            <v>65946.143089665813</v>
          </cell>
          <cell r="U124">
            <v>1106318.6967014878</v>
          </cell>
          <cell r="V124">
            <v>308032.50840649323</v>
          </cell>
          <cell r="W124">
            <v>4910.5372681749877</v>
          </cell>
          <cell r="X124">
            <v>51382.29973991045</v>
          </cell>
          <cell r="Y124">
            <v>28409.378890765165</v>
          </cell>
          <cell r="Z124">
            <v>22972.920849145285</v>
          </cell>
          <cell r="AA124">
            <v>2284682.9349284535</v>
          </cell>
        </row>
        <row r="125">
          <cell r="P125">
            <v>463431.94743161474</v>
          </cell>
          <cell r="Q125">
            <v>126136.09116204035</v>
          </cell>
          <cell r="R125">
            <v>84715.319153677512</v>
          </cell>
          <cell r="S125">
            <v>29863.04616579751</v>
          </cell>
          <cell r="T125">
            <v>63072.677269056476</v>
          </cell>
          <cell r="U125">
            <v>1106673.1755671324</v>
          </cell>
          <cell r="V125">
            <v>315538.26223170542</v>
          </cell>
          <cell r="W125">
            <v>6290.9931147793322</v>
          </cell>
          <cell r="X125">
            <v>51827.111364256052</v>
          </cell>
          <cell r="Y125">
            <v>27399.928355348908</v>
          </cell>
          <cell r="Z125">
            <v>24427.183008907145</v>
          </cell>
          <cell r="AA125">
            <v>2247548.6234600595</v>
          </cell>
        </row>
        <row r="126">
          <cell r="P126">
            <v>454166.42538790463</v>
          </cell>
          <cell r="Q126">
            <v>123207.05345654665</v>
          </cell>
          <cell r="R126">
            <v>72214.98421536466</v>
          </cell>
          <cell r="S126">
            <v>25444.298182421553</v>
          </cell>
          <cell r="T126">
            <v>59312.461130218013</v>
          </cell>
          <cell r="U126">
            <v>1116786.249768344</v>
          </cell>
          <cell r="V126">
            <v>324118.57839280815</v>
          </cell>
          <cell r="W126">
            <v>3256.3026577908195</v>
          </cell>
          <cell r="X126">
            <v>40368.286057899524</v>
          </cell>
          <cell r="Y126">
            <v>26397.946249964923</v>
          </cell>
          <cell r="Z126">
            <v>13970.339807934601</v>
          </cell>
          <cell r="AA126">
            <v>2218874.6392492983</v>
          </cell>
        </row>
        <row r="127">
          <cell r="P127">
            <v>459159.80399322731</v>
          </cell>
          <cell r="Q127">
            <v>114753.24326083575</v>
          </cell>
          <cell r="R127">
            <v>70270.33093748425</v>
          </cell>
          <cell r="S127">
            <v>35875.621746920435</v>
          </cell>
          <cell r="T127">
            <v>55502.771950026829</v>
          </cell>
          <cell r="U127">
            <v>1058013.0498944935</v>
          </cell>
          <cell r="V127">
            <v>323516.61993167136</v>
          </cell>
          <cell r="W127">
            <v>4084.9191857914971</v>
          </cell>
          <cell r="X127">
            <v>39117.807702446582</v>
          </cell>
          <cell r="Y127">
            <v>23983.266454548062</v>
          </cell>
          <cell r="Z127">
            <v>15134.54124789852</v>
          </cell>
          <cell r="AA127">
            <v>2160294.1686028973</v>
          </cell>
        </row>
        <row r="128">
          <cell r="P128">
            <v>461840.07295139419</v>
          </cell>
          <cell r="Q128">
            <v>32732.263401544849</v>
          </cell>
          <cell r="R128">
            <v>54245.756294058832</v>
          </cell>
          <cell r="S128">
            <v>24698.31972321885</v>
          </cell>
          <cell r="T128">
            <v>49685.901917082614</v>
          </cell>
          <cell r="U128">
            <v>1097676.1349842576</v>
          </cell>
          <cell r="V128">
            <v>323165.86771662184</v>
          </cell>
          <cell r="W128">
            <v>3726.6042095850512</v>
          </cell>
          <cell r="X128">
            <v>20664.367493494894</v>
          </cell>
          <cell r="Y128">
            <v>7291.8458339760009</v>
          </cell>
          <cell r="Z128">
            <v>13372.521659518894</v>
          </cell>
          <cell r="AA128">
            <v>2068435.2886912588</v>
          </cell>
        </row>
        <row r="129">
          <cell r="P129">
            <v>555885.07263472932</v>
          </cell>
          <cell r="Q129">
            <v>30923.066288255122</v>
          </cell>
          <cell r="R129">
            <v>66010.576966853885</v>
          </cell>
          <cell r="S129">
            <v>32197.569918912792</v>
          </cell>
          <cell r="T129">
            <v>38633.379235991903</v>
          </cell>
          <cell r="U129">
            <v>1122124.746451033</v>
          </cell>
          <cell r="V129">
            <v>365174.13211154554</v>
          </cell>
          <cell r="W129">
            <v>3481.9401447586156</v>
          </cell>
          <cell r="X129">
            <v>19387.694588132967</v>
          </cell>
          <cell r="Y129">
            <v>6962.9264862113278</v>
          </cell>
          <cell r="Z129">
            <v>12424.76810192164</v>
          </cell>
          <cell r="AA129">
            <v>2233818.1783402134</v>
          </cell>
        </row>
        <row r="130">
          <cell r="P130">
            <v>431167.28010272264</v>
          </cell>
          <cell r="Q130">
            <v>39567.603102111381</v>
          </cell>
          <cell r="R130">
            <v>191735.04844328092</v>
          </cell>
          <cell r="S130">
            <v>22639.435704902575</v>
          </cell>
          <cell r="T130">
            <v>48103.405464163443</v>
          </cell>
          <cell r="U130">
            <v>1170525.7621377769</v>
          </cell>
          <cell r="V130">
            <v>365345.66819233121</v>
          </cell>
          <cell r="W130">
            <v>5123.4739604798406</v>
          </cell>
          <cell r="X130">
            <v>22871.796560435519</v>
          </cell>
          <cell r="Y130">
            <v>9545.5561356416583</v>
          </cell>
          <cell r="Z130">
            <v>13326.240424793861</v>
          </cell>
          <cell r="AA130">
            <v>2297079.4736682046</v>
          </cell>
        </row>
        <row r="131">
          <cell r="P131">
            <v>457791.2237547214</v>
          </cell>
          <cell r="Q131">
            <v>32604.955605953881</v>
          </cell>
          <cell r="R131">
            <v>644056.29831658921</v>
          </cell>
          <cell r="S131">
            <v>25840.819535088558</v>
          </cell>
          <cell r="T131">
            <v>45866.901528805938</v>
          </cell>
          <cell r="U131">
            <v>963160.30827373697</v>
          </cell>
          <cell r="V131">
            <v>305614.59715876222</v>
          </cell>
          <cell r="W131">
            <v>5047.6557637276373</v>
          </cell>
          <cell r="X131">
            <v>20304.716433424488</v>
          </cell>
          <cell r="Y131">
            <v>7948.8851913110948</v>
          </cell>
          <cell r="Z131">
            <v>12355.831242113392</v>
          </cell>
          <cell r="AA131">
            <v>2500287.4763708101</v>
          </cell>
        </row>
        <row r="132">
          <cell r="P132">
            <v>455073.82617419522</v>
          </cell>
          <cell r="Q132">
            <v>31759.839978884542</v>
          </cell>
          <cell r="R132">
            <v>179055.64526668531</v>
          </cell>
          <cell r="S132">
            <v>26127.616928123432</v>
          </cell>
          <cell r="T132">
            <v>43128.520620245894</v>
          </cell>
          <cell r="U132">
            <v>1018632.4102047215</v>
          </cell>
          <cell r="V132">
            <v>306429.5794961559</v>
          </cell>
          <cell r="W132">
            <v>3958.1048725853625</v>
          </cell>
          <cell r="X132">
            <v>18418.026058259569</v>
          </cell>
          <cell r="Y132">
            <v>7379.9856352962006</v>
          </cell>
          <cell r="Z132">
            <v>11038.040422963368</v>
          </cell>
          <cell r="AA132">
            <v>2082583.5695998569</v>
          </cell>
        </row>
        <row r="133">
          <cell r="P133">
            <v>440805.80255748105</v>
          </cell>
          <cell r="Q133">
            <v>58567.074865986629</v>
          </cell>
          <cell r="R133">
            <v>177704.88258174586</v>
          </cell>
          <cell r="S133">
            <v>27080.856630416372</v>
          </cell>
          <cell r="T133">
            <v>42249.843569989185</v>
          </cell>
          <cell r="U133">
            <v>1065865.8551786612</v>
          </cell>
          <cell r="V133">
            <v>313631.99931308988</v>
          </cell>
          <cell r="W133">
            <v>4711.0141403930575</v>
          </cell>
          <cell r="X133">
            <v>23125.567950696575</v>
          </cell>
          <cell r="Y133">
            <v>11980.394874309543</v>
          </cell>
          <cell r="Z133">
            <v>11145.173076387033</v>
          </cell>
          <cell r="AA133">
            <v>2153742.8967884602</v>
          </cell>
        </row>
        <row r="134">
          <cell r="P134">
            <v>445445.9782385435</v>
          </cell>
          <cell r="Q134">
            <v>613617.41038886504</v>
          </cell>
          <cell r="R134">
            <v>171095.02306826954</v>
          </cell>
          <cell r="S134">
            <v>26102.708904655487</v>
          </cell>
          <cell r="T134">
            <v>39876.894845739487</v>
          </cell>
          <cell r="U134">
            <v>1021937.4261094971</v>
          </cell>
          <cell r="V134">
            <v>318439.44950261823</v>
          </cell>
          <cell r="W134">
            <v>4744.7046394992976</v>
          </cell>
          <cell r="X134">
            <v>116957.62749303774</v>
          </cell>
          <cell r="Y134">
            <v>104759.06332379032</v>
          </cell>
          <cell r="Z134">
            <v>12198.564169247416</v>
          </cell>
          <cell r="AA134">
            <v>2758217.2231907248</v>
          </cell>
        </row>
        <row r="135">
          <cell r="P135">
            <v>418146.64825532836</v>
          </cell>
          <cell r="Q135">
            <v>114004.39730374784</v>
          </cell>
          <cell r="R135">
            <v>166128.4790799765</v>
          </cell>
          <cell r="S135">
            <v>28269.257574735664</v>
          </cell>
          <cell r="T135">
            <v>38971.686689472343</v>
          </cell>
          <cell r="U135">
            <v>1070021.5598020053</v>
          </cell>
          <cell r="V135">
            <v>322897.44444429135</v>
          </cell>
          <cell r="W135">
            <v>3159.8897108705801</v>
          </cell>
          <cell r="X135">
            <v>35611.787460862513</v>
          </cell>
          <cell r="Y135">
            <v>24248.146231462964</v>
          </cell>
          <cell r="Z135">
            <v>11363.641229399549</v>
          </cell>
          <cell r="AA135">
            <v>2197211.1503212908</v>
          </cell>
        </row>
        <row r="136">
          <cell r="C136">
            <v>459246.60202999995</v>
          </cell>
          <cell r="D136">
            <v>117939.12996000002</v>
          </cell>
          <cell r="E136">
            <v>165153.70603</v>
          </cell>
          <cell r="F136">
            <v>28251.663100000002</v>
          </cell>
          <cell r="G136">
            <v>41096.930529999998</v>
          </cell>
          <cell r="H136">
            <v>1074398.0814699999</v>
          </cell>
          <cell r="I136">
            <v>321256.29414999991</v>
          </cell>
          <cell r="J136">
            <v>11947.169669999999</v>
          </cell>
          <cell r="K136">
            <v>43890.275130000002</v>
          </cell>
          <cell r="L136">
            <v>25156.18779</v>
          </cell>
          <cell r="M136">
            <v>18734.087340000002</v>
          </cell>
          <cell r="N136">
            <v>2263179.85207</v>
          </cell>
          <cell r="P136">
            <v>474362.76708626805</v>
          </cell>
          <cell r="Q136">
            <v>121821.11264030206</v>
          </cell>
          <cell r="R136">
            <v>170589.76297406596</v>
          </cell>
          <cell r="S136">
            <v>29181.570475788885</v>
          </cell>
          <cell r="T136">
            <v>42449.641649584686</v>
          </cell>
          <cell r="U136">
            <v>1109762.0420607794</v>
          </cell>
          <cell r="V136">
            <v>331830.48924751574</v>
          </cell>
          <cell r="W136">
            <v>12340.412402529053</v>
          </cell>
          <cell r="X136">
            <v>45334.929571203167</v>
          </cell>
          <cell r="Y136">
            <v>25984.20717030513</v>
          </cell>
          <cell r="Z136">
            <v>19350.722400898037</v>
          </cell>
          <cell r="AA136">
            <v>2337672.7281080368</v>
          </cell>
        </row>
        <row r="137">
          <cell r="P137">
            <v>451841.60756229423</v>
          </cell>
          <cell r="Q137">
            <v>119811.90490470038</v>
          </cell>
          <cell r="R137">
            <v>83120.632381977397</v>
          </cell>
          <cell r="S137">
            <v>28978.39043995578</v>
          </cell>
          <cell r="T137">
            <v>38294.894306710325</v>
          </cell>
          <cell r="U137">
            <v>1091636.7406144766</v>
          </cell>
          <cell r="V137">
            <v>343785.57795663958</v>
          </cell>
          <cell r="W137">
            <v>5774.3678676680001</v>
          </cell>
          <cell r="X137">
            <v>40637.978919744266</v>
          </cell>
          <cell r="Y137">
            <v>26484.671813870795</v>
          </cell>
          <cell r="Z137">
            <v>14153.307105873471</v>
          </cell>
          <cell r="AA137">
            <v>2203882.094954167</v>
          </cell>
        </row>
        <row r="138">
          <cell r="C138">
            <v>460760.38441</v>
          </cell>
          <cell r="D138">
            <v>114816.23857999999</v>
          </cell>
          <cell r="E138">
            <v>76258.540649999995</v>
          </cell>
          <cell r="F138">
            <v>24967.468360000003</v>
          </cell>
          <cell r="G138">
            <v>37850.994659999997</v>
          </cell>
          <cell r="H138">
            <v>1011778.37434</v>
          </cell>
          <cell r="I138">
            <v>323472.46743000002</v>
          </cell>
          <cell r="J138">
            <v>14947.945330000002</v>
          </cell>
          <cell r="K138">
            <v>38562.893479999999</v>
          </cell>
          <cell r="L138">
            <v>23266.020210000002</v>
          </cell>
          <cell r="M138">
            <v>15296.873269999996</v>
          </cell>
          <cell r="N138">
            <v>2103415.30724</v>
          </cell>
          <cell r="P138">
            <v>474460.72867373284</v>
          </cell>
          <cell r="Q138">
            <v>118230.20828928199</v>
          </cell>
          <cell r="R138">
            <v>78526.027819698138</v>
          </cell>
          <cell r="S138">
            <v>25709.856211689697</v>
          </cell>
          <cell r="T138">
            <v>38976.463938854635</v>
          </cell>
          <cell r="U138">
            <v>1041862.8011181565</v>
          </cell>
          <cell r="V138">
            <v>333090.66446598177</v>
          </cell>
          <cell r="W138">
            <v>15392.410618218501</v>
          </cell>
          <cell r="X138">
            <v>39709.530505138719</v>
          </cell>
          <cell r="Y138">
            <v>23957.816851614763</v>
          </cell>
          <cell r="Z138">
            <v>15751.713653523955</v>
          </cell>
          <cell r="AA138">
            <v>2165958.6916407528</v>
          </cell>
        </row>
        <row r="139">
          <cell r="C139">
            <v>438547.86680000008</v>
          </cell>
          <cell r="D139">
            <v>106564.91724</v>
          </cell>
          <cell r="E139">
            <v>71584.504910000003</v>
          </cell>
          <cell r="F139">
            <v>28413.616570000006</v>
          </cell>
          <cell r="G139">
            <v>39823.411999999997</v>
          </cell>
          <cell r="H139">
            <v>1138594.2504599998</v>
          </cell>
          <cell r="I139">
            <v>338410.25889999996</v>
          </cell>
          <cell r="J139">
            <v>13301.363510000001</v>
          </cell>
          <cell r="K139">
            <v>34807.644469999999</v>
          </cell>
          <cell r="L139">
            <v>20837.219259999994</v>
          </cell>
          <cell r="M139">
            <v>13970.425210000005</v>
          </cell>
          <cell r="N139">
            <v>2210047.8348599998</v>
          </cell>
          <cell r="P139">
            <v>451452.30379448581</v>
          </cell>
          <cell r="Q139">
            <v>109700.6302703254</v>
          </cell>
          <cell r="R139">
            <v>73690.906065552379</v>
          </cell>
          <cell r="S139">
            <v>29249.697993650523</v>
          </cell>
          <cell r="T139">
            <v>40995.230973397978</v>
          </cell>
          <cell r="U139">
            <v>1172097.8172987946</v>
          </cell>
          <cell r="V139">
            <v>348368.10887457128</v>
          </cell>
          <cell r="W139">
            <v>13692.761166561462</v>
          </cell>
          <cell r="X139">
            <v>35831.872585090612</v>
          </cell>
          <cell r="Y139">
            <v>21450.362324730904</v>
          </cell>
          <cell r="Z139">
            <v>14381.510260359708</v>
          </cell>
          <cell r="AA139">
            <v>2275079.3290224299</v>
          </cell>
        </row>
        <row r="140">
          <cell r="C140">
            <v>452391.47517999995</v>
          </cell>
          <cell r="D140">
            <v>27877.030890000005</v>
          </cell>
          <cell r="E140">
            <v>59878.86722</v>
          </cell>
          <cell r="F140">
            <v>97079.116540000017</v>
          </cell>
          <cell r="G140">
            <v>35334.183580000004</v>
          </cell>
          <cell r="H140">
            <v>1125927.1227900002</v>
          </cell>
          <cell r="I140">
            <v>346524.42168999999</v>
          </cell>
          <cell r="J140">
            <v>6009.37327</v>
          </cell>
          <cell r="K140">
            <v>19837.278560000002</v>
          </cell>
          <cell r="L140">
            <v>6309.0626099999999</v>
          </cell>
          <cell r="M140">
            <v>13528.215950000002</v>
          </cell>
          <cell r="N140">
            <v>2170858.8697199998</v>
          </cell>
          <cell r="P140">
            <v>465563.59651266196</v>
          </cell>
          <cell r="Q140">
            <v>28688.716461951473</v>
          </cell>
          <cell r="R140">
            <v>61622.338853656169</v>
          </cell>
          <cell r="S140">
            <v>99905.734573471418</v>
          </cell>
          <cell r="T140">
            <v>36362.996408803039</v>
          </cell>
          <cell r="U140">
            <v>1158710.3414994683</v>
          </cell>
          <cell r="V140">
            <v>356614.04976138461</v>
          </cell>
          <cell r="W140">
            <v>6184.3460495250802</v>
          </cell>
          <cell r="X140">
            <v>20414.8735290435</v>
          </cell>
          <cell r="Y140">
            <v>6492.7613372167662</v>
          </cell>
          <cell r="Z140">
            <v>13922.112191826734</v>
          </cell>
          <cell r="AA140">
            <v>2234066.9936499661</v>
          </cell>
        </row>
        <row r="141">
          <cell r="C141">
            <v>874590.89208999998</v>
          </cell>
          <cell r="D141">
            <v>31870.997470000002</v>
          </cell>
          <cell r="E141">
            <v>67876.045190000004</v>
          </cell>
          <cell r="F141">
            <v>41950.569550000007</v>
          </cell>
          <cell r="G141">
            <v>41682.410570000007</v>
          </cell>
          <cell r="H141">
            <v>1164107.9651199998</v>
          </cell>
          <cell r="I141">
            <v>354844.82956000004</v>
          </cell>
          <cell r="J141">
            <v>5654.8234399999992</v>
          </cell>
          <cell r="K141">
            <v>205710.44312999997</v>
          </cell>
          <cell r="L141">
            <v>7481.0556999999999</v>
          </cell>
          <cell r="M141">
            <v>198229.38742999997</v>
          </cell>
          <cell r="N141">
            <v>2788288.9761199998</v>
          </cell>
          <cell r="P141">
            <v>898169.88659446768</v>
          </cell>
          <cell r="Q141">
            <v>32730.240438333705</v>
          </cell>
          <cell r="R141">
            <v>69705.985235105472</v>
          </cell>
          <cell r="S141">
            <v>43081.558058827228</v>
          </cell>
          <cell r="T141">
            <v>42806.169505351296</v>
          </cell>
          <cell r="U141">
            <v>1195492.347875894</v>
          </cell>
          <cell r="V141">
            <v>364411.45592417329</v>
          </cell>
          <cell r="W141">
            <v>5807.2776354660255</v>
          </cell>
          <cell r="X141">
            <v>211256.40233440333</v>
          </cell>
          <cell r="Y141">
            <v>7682.7451674221747</v>
          </cell>
          <cell r="Z141">
            <v>203573.65716698117</v>
          </cell>
          <cell r="AA141">
            <v>2863461.3236020217</v>
          </cell>
        </row>
        <row r="142">
          <cell r="P142">
            <v>452691.65809951193</v>
          </cell>
          <cell r="Q142">
            <v>42629.292656476136</v>
          </cell>
          <cell r="R142">
            <v>188218.38149223241</v>
          </cell>
          <cell r="S142">
            <v>29390.761918410066</v>
          </cell>
          <cell r="T142">
            <v>35791.358706084648</v>
          </cell>
          <cell r="U142">
            <v>1254613.7783532334</v>
          </cell>
          <cell r="V142">
            <v>409601.2591426631</v>
          </cell>
          <cell r="W142">
            <v>4792.932294921834</v>
          </cell>
          <cell r="X142">
            <v>48036.051951561043</v>
          </cell>
          <cell r="Y142">
            <v>9930.0447957436336</v>
          </cell>
          <cell r="Z142">
            <v>38106.00715581741</v>
          </cell>
          <cell r="AA142">
            <v>2465765.4746150947</v>
          </cell>
        </row>
        <row r="143">
          <cell r="P143">
            <v>484233.93457814376</v>
          </cell>
          <cell r="Q143">
            <v>32754.109617894865</v>
          </cell>
          <cell r="R143">
            <v>648764.84173536452</v>
          </cell>
          <cell r="S143">
            <v>22691.150470962955</v>
          </cell>
          <cell r="T143">
            <v>33138.029479004152</v>
          </cell>
          <cell r="U143">
            <v>1032942.5084152158</v>
          </cell>
          <cell r="V143">
            <v>311858.64715092734</v>
          </cell>
          <cell r="W143">
            <v>2437.9672177470034</v>
          </cell>
          <cell r="X143">
            <v>76058.820437712537</v>
          </cell>
          <cell r="Y143">
            <v>7622.3822559002128</v>
          </cell>
          <cell r="Z143">
            <v>68436.438181812322</v>
          </cell>
          <cell r="AA143">
            <v>2644880.0091029732</v>
          </cell>
        </row>
        <row r="144">
          <cell r="C144">
            <v>491163.37866000005</v>
          </cell>
          <cell r="D144">
            <v>36148.007669999992</v>
          </cell>
          <cell r="E144">
            <v>205350.12184999997</v>
          </cell>
          <cell r="F144">
            <v>28332.319770000002</v>
          </cell>
          <cell r="G144">
            <v>40485.840240000005</v>
          </cell>
          <cell r="H144">
            <v>981736.67605000013</v>
          </cell>
          <cell r="I144">
            <v>321949.55674000009</v>
          </cell>
          <cell r="J144">
            <v>4789.4828200000002</v>
          </cell>
          <cell r="K144">
            <v>53995.660940000016</v>
          </cell>
          <cell r="L144">
            <v>8314.9434799999999</v>
          </cell>
          <cell r="M144">
            <v>45680.717460000014</v>
          </cell>
          <cell r="P144">
            <v>495141.80202714581</v>
          </cell>
          <cell r="Q144">
            <v>36440.806532126975</v>
          </cell>
          <cell r="R144">
            <v>207013.45783698486</v>
          </cell>
          <cell r="S144">
            <v>28561.811560136994</v>
          </cell>
          <cell r="T144">
            <v>40813.775545943987</v>
          </cell>
          <cell r="U144">
            <v>989688.7431260047</v>
          </cell>
          <cell r="V144">
            <v>324557.34814959398</v>
          </cell>
          <cell r="W144">
            <v>4828.277630841998</v>
          </cell>
          <cell r="X144">
            <v>54433.025793613982</v>
          </cell>
          <cell r="Y144">
            <v>8382.2945221879982</v>
          </cell>
          <cell r="Z144">
            <v>46050.731271425982</v>
          </cell>
          <cell r="AA144">
            <v>2181479.0482023931</v>
          </cell>
        </row>
        <row r="145">
          <cell r="P145">
            <v>540391.63922000001</v>
          </cell>
          <cell r="Q145">
            <v>59782.51842</v>
          </cell>
          <cell r="R145">
            <v>178348.25654</v>
          </cell>
          <cell r="S145">
            <v>22069.806599999996</v>
          </cell>
          <cell r="T145">
            <v>35936.635040000001</v>
          </cell>
          <cell r="U145">
            <v>1230638.1907199998</v>
          </cell>
          <cell r="V145">
            <v>320930.78327000007</v>
          </cell>
          <cell r="W145">
            <v>2672.7784699999997</v>
          </cell>
          <cell r="X145">
            <v>39217.91425999999</v>
          </cell>
          <cell r="Y145">
            <v>13208.705539999999</v>
          </cell>
          <cell r="Z145">
            <v>26009.208719999991</v>
          </cell>
          <cell r="AA145">
            <v>2429988.5225399998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10"/>
      <sheetName val="TAB4.2_2011"/>
      <sheetName val="TABELA 3"/>
      <sheetName val="Graf_Sit Rec pizza"/>
      <sheetName val="Graf_Ativ Econ pizza"/>
      <sheetName val="base_TD maiores"/>
      <sheetName val="Tab_Din (2)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 refreshError="1"/>
      <sheetData sheetId="1" refreshError="1"/>
      <sheetData sheetId="2">
        <row r="3">
          <cell r="B3">
            <v>434801.53</v>
          </cell>
          <cell r="C3">
            <v>422620.53</v>
          </cell>
          <cell r="D3">
            <v>315511.28000000003</v>
          </cell>
          <cell r="E3">
            <v>182869.27</v>
          </cell>
          <cell r="F3">
            <v>166907.76999999999</v>
          </cell>
          <cell r="G3">
            <v>286888.65000000002</v>
          </cell>
          <cell r="H3">
            <v>255032.87</v>
          </cell>
          <cell r="I3">
            <v>289604.06</v>
          </cell>
          <cell r="J3">
            <v>291012.42</v>
          </cell>
          <cell r="K3">
            <v>394410.65</v>
          </cell>
          <cell r="L3">
            <v>349824.93</v>
          </cell>
          <cell r="M3">
            <v>248821.24</v>
          </cell>
        </row>
        <row r="4">
          <cell r="B4">
            <v>1973752.46</v>
          </cell>
          <cell r="C4">
            <v>2164096.4700000002</v>
          </cell>
          <cell r="D4">
            <v>1915066.21</v>
          </cell>
          <cell r="E4">
            <v>2059939.24</v>
          </cell>
          <cell r="F4">
            <v>2342934.4900000002</v>
          </cell>
          <cell r="G4">
            <v>1953633.89</v>
          </cell>
          <cell r="H4">
            <v>2607270.19</v>
          </cell>
          <cell r="I4">
            <v>2099687.08</v>
          </cell>
          <cell r="J4">
            <v>2147519.9900000002</v>
          </cell>
          <cell r="K4">
            <v>1936838.39</v>
          </cell>
          <cell r="L4">
            <v>2256997.69</v>
          </cell>
          <cell r="M4">
            <v>2328301.77</v>
          </cell>
        </row>
        <row r="5">
          <cell r="B5">
            <v>12663297</v>
          </cell>
          <cell r="C5">
            <v>30161727.800000001</v>
          </cell>
          <cell r="D5">
            <v>11204775.33</v>
          </cell>
          <cell r="E5">
            <v>12314861.48</v>
          </cell>
          <cell r="F5">
            <v>12143234.520000001</v>
          </cell>
          <cell r="G5">
            <v>12161939.720000001</v>
          </cell>
          <cell r="H5">
            <v>13063501.990000002</v>
          </cell>
          <cell r="I5">
            <v>12596795.860000001</v>
          </cell>
          <cell r="J5">
            <v>12475584.23</v>
          </cell>
          <cell r="K5">
            <v>15118195.939999999</v>
          </cell>
          <cell r="L5">
            <v>13425545.439999999</v>
          </cell>
          <cell r="M5">
            <v>13274040.17</v>
          </cell>
        </row>
        <row r="6">
          <cell r="B6">
            <v>7158853.8899999997</v>
          </cell>
          <cell r="C6">
            <v>6303165.25</v>
          </cell>
          <cell r="D6">
            <v>4613669.1399999997</v>
          </cell>
          <cell r="E6">
            <v>5484409.3700000001</v>
          </cell>
          <cell r="F6">
            <v>5876604.8499999996</v>
          </cell>
          <cell r="G6">
            <v>7014814.9100000001</v>
          </cell>
          <cell r="H6">
            <v>6711876.8600000003</v>
          </cell>
          <cell r="I6">
            <v>6281430.9699999997</v>
          </cell>
          <cell r="J6">
            <v>8848398.1500000004</v>
          </cell>
          <cell r="K6">
            <v>7778424.5999999996</v>
          </cell>
          <cell r="L6">
            <v>5432586.1200000001</v>
          </cell>
          <cell r="M6">
            <v>6215322.9500000002</v>
          </cell>
        </row>
        <row r="7">
          <cell r="B7">
            <v>0</v>
          </cell>
          <cell r="C7">
            <v>17430.919999999998</v>
          </cell>
          <cell r="D7">
            <v>4797.0200000000004</v>
          </cell>
          <cell r="E7">
            <v>8649.1200000000008</v>
          </cell>
          <cell r="F7">
            <v>3605.47</v>
          </cell>
          <cell r="G7">
            <v>6019.4</v>
          </cell>
          <cell r="H7">
            <v>6365.56</v>
          </cell>
          <cell r="I7">
            <v>8879.11</v>
          </cell>
          <cell r="J7">
            <v>9763.67</v>
          </cell>
          <cell r="K7">
            <v>12100.45</v>
          </cell>
          <cell r="L7">
            <v>5957.77</v>
          </cell>
          <cell r="M7">
            <v>8794.92</v>
          </cell>
        </row>
        <row r="8">
          <cell r="B8">
            <v>105024.09</v>
          </cell>
          <cell r="C8">
            <v>77419.69</v>
          </cell>
          <cell r="D8">
            <v>85737.54</v>
          </cell>
          <cell r="E8">
            <v>111876.86</v>
          </cell>
          <cell r="F8">
            <v>80854.73</v>
          </cell>
          <cell r="G8">
            <v>92442.28</v>
          </cell>
          <cell r="H8">
            <v>90548.59</v>
          </cell>
          <cell r="I8">
            <v>109872.11</v>
          </cell>
          <cell r="J8">
            <v>85191.79</v>
          </cell>
          <cell r="K8">
            <v>140264.98000000001</v>
          </cell>
          <cell r="L8">
            <v>121128.53</v>
          </cell>
          <cell r="M8">
            <v>86042.67</v>
          </cell>
        </row>
        <row r="9">
          <cell r="B9">
            <v>1879401.4</v>
          </cell>
          <cell r="C9">
            <v>1028625.06</v>
          </cell>
          <cell r="D9">
            <v>1322983.8</v>
          </cell>
          <cell r="E9">
            <v>14327734.949999999</v>
          </cell>
          <cell r="F9">
            <v>1975577.16</v>
          </cell>
          <cell r="G9">
            <v>2015268.39</v>
          </cell>
          <cell r="H9">
            <v>3220920.29</v>
          </cell>
          <cell r="I9">
            <v>1982565.06</v>
          </cell>
          <cell r="J9">
            <v>1847003.58</v>
          </cell>
          <cell r="K9">
            <v>17606795.370000001</v>
          </cell>
          <cell r="L9">
            <v>2546862.37</v>
          </cell>
          <cell r="M9">
            <v>2159947.2599999998</v>
          </cell>
        </row>
        <row r="10">
          <cell r="B10">
            <v>134335.64000000001</v>
          </cell>
          <cell r="C10">
            <v>112183.35</v>
          </cell>
          <cell r="D10">
            <v>84368.99</v>
          </cell>
          <cell r="E10">
            <v>172898.99</v>
          </cell>
          <cell r="F10">
            <v>97154</v>
          </cell>
          <cell r="G10">
            <v>121468.45</v>
          </cell>
          <cell r="H10">
            <v>104235.21</v>
          </cell>
          <cell r="I10">
            <v>79566.61</v>
          </cell>
          <cell r="J10">
            <v>84491.34</v>
          </cell>
          <cell r="K10">
            <v>95417.25</v>
          </cell>
          <cell r="L10">
            <v>97069.13</v>
          </cell>
          <cell r="M10">
            <v>121956.97</v>
          </cell>
        </row>
        <row r="11">
          <cell r="B11">
            <v>6069657.2000000002</v>
          </cell>
          <cell r="C11">
            <v>5282996.3</v>
          </cell>
          <cell r="D11">
            <v>5925466.330000001</v>
          </cell>
          <cell r="E11">
            <v>6391242.3499999996</v>
          </cell>
          <cell r="F11">
            <v>6191540.2000000011</v>
          </cell>
          <cell r="G11">
            <v>6444360.6700000018</v>
          </cell>
          <cell r="H11">
            <v>5938118.1499999985</v>
          </cell>
          <cell r="I11">
            <v>6444504.839999998</v>
          </cell>
          <cell r="J11">
            <v>6916077.9899999993</v>
          </cell>
          <cell r="K11">
            <v>17672921.660000008</v>
          </cell>
          <cell r="L11">
            <v>6794837.8899999969</v>
          </cell>
          <cell r="M11">
            <v>6528036.7400000002</v>
          </cell>
        </row>
        <row r="12">
          <cell r="B12">
            <v>2057451.54</v>
          </cell>
          <cell r="C12">
            <v>1913331.82</v>
          </cell>
          <cell r="D12">
            <v>2001780.44</v>
          </cell>
          <cell r="E12">
            <v>2339306.0099999998</v>
          </cell>
          <cell r="F12">
            <v>2115698.16</v>
          </cell>
          <cell r="G12">
            <v>2000612.35</v>
          </cell>
          <cell r="H12">
            <v>2368410.69</v>
          </cell>
          <cell r="I12">
            <v>2085927.6</v>
          </cell>
          <cell r="J12">
            <v>2765204.86</v>
          </cell>
          <cell r="K12">
            <v>2537007</v>
          </cell>
          <cell r="L12">
            <v>2423605.4700000002</v>
          </cell>
          <cell r="M12">
            <v>2547934.86</v>
          </cell>
        </row>
        <row r="14">
          <cell r="B14">
            <v>15298756.540000001</v>
          </cell>
          <cell r="C14">
            <v>11974758.460000001</v>
          </cell>
          <cell r="D14">
            <v>15072882.93</v>
          </cell>
          <cell r="E14">
            <v>18600571.890000001</v>
          </cell>
          <cell r="F14">
            <v>13075239.199999997</v>
          </cell>
          <cell r="G14">
            <v>13066881.25</v>
          </cell>
          <cell r="H14">
            <v>13376337.510000002</v>
          </cell>
          <cell r="I14">
            <v>13486087.270000001</v>
          </cell>
          <cell r="J14">
            <v>14537466.700000003</v>
          </cell>
          <cell r="K14">
            <v>14477345.999999998</v>
          </cell>
          <cell r="L14">
            <v>13029868.310000002</v>
          </cell>
          <cell r="M14">
            <v>15540458.240000002</v>
          </cell>
        </row>
        <row r="15">
          <cell r="B15">
            <v>3369307.86</v>
          </cell>
          <cell r="C15">
            <v>3599229.29</v>
          </cell>
          <cell r="D15">
            <v>3152267.89</v>
          </cell>
          <cell r="E15">
            <v>3205224.56</v>
          </cell>
          <cell r="F15">
            <v>3263718.19</v>
          </cell>
          <cell r="G15">
            <v>3293937.15</v>
          </cell>
          <cell r="H15">
            <v>3423076.28</v>
          </cell>
          <cell r="I15">
            <v>3571153.97</v>
          </cell>
          <cell r="J15">
            <v>3355318.99</v>
          </cell>
          <cell r="K15">
            <v>5946295.7200000007</v>
          </cell>
          <cell r="L15">
            <v>3572036.16</v>
          </cell>
          <cell r="M15">
            <v>4228714.99</v>
          </cell>
        </row>
        <row r="16">
          <cell r="B16">
            <v>12749013.329999998</v>
          </cell>
          <cell r="C16">
            <v>8917259.1399999987</v>
          </cell>
          <cell r="D16">
            <v>9248743.6500000004</v>
          </cell>
          <cell r="E16">
            <v>10111998.040000001</v>
          </cell>
          <cell r="F16">
            <v>10419845.67</v>
          </cell>
          <cell r="G16">
            <v>10883865.409999998</v>
          </cell>
          <cell r="H16">
            <v>11788753.689999999</v>
          </cell>
          <cell r="I16">
            <v>9986784.7199999988</v>
          </cell>
          <cell r="J16">
            <v>10566312.740000002</v>
          </cell>
          <cell r="K16">
            <v>11126531.339999998</v>
          </cell>
          <cell r="L16">
            <v>14697442.819999998</v>
          </cell>
          <cell r="M16">
            <v>11348666.249999998</v>
          </cell>
        </row>
        <row r="17">
          <cell r="B17">
            <v>6759741.4299999997</v>
          </cell>
          <cell r="C17">
            <v>5962303.3300000001</v>
          </cell>
          <cell r="D17">
            <v>5127514.04</v>
          </cell>
          <cell r="E17">
            <v>7049221.0599999996</v>
          </cell>
          <cell r="F17">
            <v>5549581.2199999997</v>
          </cell>
          <cell r="G17">
            <v>7793969.9900000002</v>
          </cell>
          <cell r="H17">
            <v>5536064.4699999997</v>
          </cell>
          <cell r="I17">
            <v>6465595.7300000004</v>
          </cell>
          <cell r="J17">
            <v>6579077.1100000003</v>
          </cell>
          <cell r="K17">
            <v>6587824.8300000001</v>
          </cell>
          <cell r="L17">
            <v>7179250.4299999997</v>
          </cell>
          <cell r="M17">
            <v>6485187.1100000003</v>
          </cell>
        </row>
        <row r="18">
          <cell r="B18">
            <v>3499765.62</v>
          </cell>
          <cell r="C18">
            <v>1826622.51</v>
          </cell>
          <cell r="D18">
            <v>2197251.71</v>
          </cell>
          <cell r="E18">
            <v>3265968.43</v>
          </cell>
          <cell r="F18">
            <v>3331318.19</v>
          </cell>
          <cell r="G18">
            <v>3263625.95</v>
          </cell>
          <cell r="H18">
            <v>2980145.49</v>
          </cell>
          <cell r="I18">
            <v>3336276.61</v>
          </cell>
          <cell r="J18">
            <v>2931862.72</v>
          </cell>
          <cell r="K18">
            <v>3177619.77</v>
          </cell>
          <cell r="L18">
            <v>2901834.26</v>
          </cell>
          <cell r="M18">
            <v>3928078.95</v>
          </cell>
        </row>
        <row r="19">
          <cell r="B19">
            <v>2304214.27</v>
          </cell>
          <cell r="C19">
            <v>2841721.41</v>
          </cell>
          <cell r="D19">
            <v>3201269.72</v>
          </cell>
          <cell r="E19">
            <v>3580366.66</v>
          </cell>
          <cell r="F19">
            <v>2942646.15</v>
          </cell>
          <cell r="G19">
            <v>3654452.16</v>
          </cell>
          <cell r="H19">
            <v>3476153.26</v>
          </cell>
          <cell r="I19">
            <v>3135885.43</v>
          </cell>
          <cell r="J19">
            <v>3342263.79</v>
          </cell>
          <cell r="K19">
            <v>3679664.27</v>
          </cell>
          <cell r="L19">
            <v>3211140.17</v>
          </cell>
          <cell r="M19">
            <v>5119429.1900000004</v>
          </cell>
        </row>
        <row r="20">
          <cell r="B20">
            <v>9719148.1599999983</v>
          </cell>
          <cell r="C20">
            <v>9144097.8100000005</v>
          </cell>
          <cell r="D20">
            <v>8518960.290000001</v>
          </cell>
          <cell r="E20">
            <v>11607396.060000001</v>
          </cell>
          <cell r="F20">
            <v>9884129.5600000024</v>
          </cell>
          <cell r="G20">
            <v>10758474.880000001</v>
          </cell>
          <cell r="H20">
            <v>9141406.4700000007</v>
          </cell>
          <cell r="I20">
            <v>9924448.1600000001</v>
          </cell>
          <cell r="J20">
            <v>10541498.249999998</v>
          </cell>
          <cell r="K20">
            <v>12765511.160000002</v>
          </cell>
          <cell r="L20">
            <v>9341697.4900000021</v>
          </cell>
          <cell r="M20">
            <v>8554677.8300000001</v>
          </cell>
        </row>
        <row r="21">
          <cell r="B21">
            <v>402769.04</v>
          </cell>
          <cell r="C21">
            <v>519785.8</v>
          </cell>
          <cell r="D21">
            <v>365078.55</v>
          </cell>
          <cell r="E21">
            <v>381950.5</v>
          </cell>
          <cell r="F21">
            <v>317234.95</v>
          </cell>
          <cell r="G21">
            <v>433074.4</v>
          </cell>
          <cell r="H21">
            <v>329109.71000000002</v>
          </cell>
          <cell r="I21">
            <v>500580.23</v>
          </cell>
          <cell r="J21">
            <v>486183.73</v>
          </cell>
          <cell r="K21">
            <v>195529.73</v>
          </cell>
          <cell r="L21">
            <v>353036.64</v>
          </cell>
          <cell r="M21">
            <v>383660.57</v>
          </cell>
        </row>
        <row r="22">
          <cell r="B22">
            <v>6581008.9800000014</v>
          </cell>
          <cell r="C22">
            <v>4445591.67</v>
          </cell>
          <cell r="D22">
            <v>5597537.9699999997</v>
          </cell>
          <cell r="E22">
            <v>5843165.2300000014</v>
          </cell>
          <cell r="F22">
            <v>4876925.29</v>
          </cell>
          <cell r="G22">
            <v>5270925.6900000004</v>
          </cell>
          <cell r="H22">
            <v>5241591.99</v>
          </cell>
          <cell r="I22">
            <v>5286253.3899999997</v>
          </cell>
          <cell r="J22">
            <v>4975548.6500000004</v>
          </cell>
          <cell r="K22">
            <v>7253864.9500000011</v>
          </cell>
          <cell r="L22">
            <v>9212476.9700000025</v>
          </cell>
          <cell r="M22">
            <v>15781973.879999999</v>
          </cell>
        </row>
        <row r="23">
          <cell r="B23">
            <v>2371259.070000004</v>
          </cell>
          <cell r="C23">
            <v>816848.24999999907</v>
          </cell>
          <cell r="D23">
            <v>1053570.2799999998</v>
          </cell>
          <cell r="E23">
            <v>1781887.4300000006</v>
          </cell>
          <cell r="G23">
            <v>2147999.6999999983</v>
          </cell>
          <cell r="H23">
            <v>1086276.1099999994</v>
          </cell>
          <cell r="I23">
            <v>873340.94999999925</v>
          </cell>
          <cell r="J23">
            <v>988983.18000000063</v>
          </cell>
          <cell r="K23">
            <v>2505655.3600000003</v>
          </cell>
          <cell r="L23">
            <v>3946986.39</v>
          </cell>
          <cell r="M23">
            <v>1982093.31</v>
          </cell>
          <cell r="N23">
            <v>1692147.8599999999</v>
          </cell>
        </row>
        <row r="24">
          <cell r="B24">
            <v>764779.32</v>
          </cell>
          <cell r="C24">
            <v>548498.1</v>
          </cell>
          <cell r="D24">
            <v>644829.98</v>
          </cell>
          <cell r="E24">
            <v>801633.87</v>
          </cell>
          <cell r="F24">
            <v>710957.58</v>
          </cell>
          <cell r="G24">
            <v>911997.05</v>
          </cell>
          <cell r="H24">
            <v>726164.49</v>
          </cell>
          <cell r="I24">
            <v>553399.30000000005</v>
          </cell>
          <cell r="J24">
            <v>622464.78</v>
          </cell>
          <cell r="K24">
            <v>612679.6</v>
          </cell>
          <cell r="L24">
            <v>550273.44999999995</v>
          </cell>
          <cell r="M24">
            <v>822655.07</v>
          </cell>
        </row>
        <row r="26">
          <cell r="B26">
            <v>953363.36</v>
          </cell>
          <cell r="C26">
            <v>910494.35</v>
          </cell>
          <cell r="D26">
            <v>1123918</v>
          </cell>
          <cell r="E26">
            <v>965562.86</v>
          </cell>
          <cell r="F26">
            <v>1079829.8700000001</v>
          </cell>
          <cell r="G26">
            <v>1042154.53</v>
          </cell>
          <cell r="H26">
            <v>1110038.8899999999</v>
          </cell>
          <cell r="I26">
            <v>1178261.6399999999</v>
          </cell>
          <cell r="J26">
            <v>1102518.04</v>
          </cell>
          <cell r="K26">
            <v>1103784.27</v>
          </cell>
          <cell r="L26">
            <v>1176352.54</v>
          </cell>
          <cell r="M26">
            <v>1195339.1000000001</v>
          </cell>
        </row>
        <row r="27">
          <cell r="B27">
            <v>90152.47</v>
          </cell>
          <cell r="C27">
            <v>68822.63</v>
          </cell>
          <cell r="D27">
            <v>69880.84</v>
          </cell>
          <cell r="E27">
            <v>64639.58</v>
          </cell>
          <cell r="F27">
            <v>74664.61</v>
          </cell>
          <cell r="G27">
            <v>85502.69</v>
          </cell>
          <cell r="H27">
            <v>75943.58</v>
          </cell>
          <cell r="I27">
            <v>78221.95</v>
          </cell>
          <cell r="J27">
            <v>106054.15</v>
          </cell>
          <cell r="K27">
            <v>108522.89</v>
          </cell>
          <cell r="L27">
            <v>93362.96</v>
          </cell>
          <cell r="M27">
            <v>99410.51</v>
          </cell>
        </row>
        <row r="28">
          <cell r="B28">
            <v>794214.82</v>
          </cell>
          <cell r="C28">
            <v>423613.93</v>
          </cell>
          <cell r="D28">
            <v>509741.03</v>
          </cell>
          <cell r="E28">
            <v>710590.53</v>
          </cell>
          <cell r="F28">
            <v>658867.77</v>
          </cell>
          <cell r="G28">
            <v>855968.81</v>
          </cell>
          <cell r="H28">
            <v>917361.63</v>
          </cell>
          <cell r="I28">
            <v>760783.59</v>
          </cell>
          <cell r="J28">
            <v>744544.68</v>
          </cell>
          <cell r="K28">
            <v>867605.24</v>
          </cell>
          <cell r="L28">
            <v>817587.74</v>
          </cell>
          <cell r="M28">
            <v>860747.03</v>
          </cell>
        </row>
        <row r="29">
          <cell r="B29">
            <v>17474850.650000002</v>
          </cell>
          <cell r="C29">
            <v>15787166.489999996</v>
          </cell>
          <cell r="D29">
            <v>14731548.869999999</v>
          </cell>
          <cell r="E29">
            <v>15639229.08</v>
          </cell>
          <cell r="F29">
            <v>16619367</v>
          </cell>
          <cell r="G29">
            <v>14258208.600000001</v>
          </cell>
          <cell r="H29">
            <v>17620862.469999999</v>
          </cell>
          <cell r="I29">
            <v>17603901.879999999</v>
          </cell>
          <cell r="J29">
            <v>16093920.289999999</v>
          </cell>
          <cell r="K29">
            <v>15418443.390000001</v>
          </cell>
          <cell r="L29">
            <v>17994314.050000001</v>
          </cell>
          <cell r="M29">
            <v>16089646.269999998</v>
          </cell>
        </row>
        <row r="30">
          <cell r="B30">
            <v>6346885.2300000004</v>
          </cell>
          <cell r="C30">
            <v>3010536.34</v>
          </cell>
          <cell r="D30">
            <v>2546203.2000000002</v>
          </cell>
          <cell r="E30">
            <v>3578443.83</v>
          </cell>
          <cell r="F30">
            <v>3344362.57</v>
          </cell>
          <cell r="G30">
            <v>3107657.89</v>
          </cell>
          <cell r="H30">
            <v>3500501.39</v>
          </cell>
          <cell r="I30">
            <v>3478176.12</v>
          </cell>
          <cell r="J30">
            <v>3001360.28</v>
          </cell>
          <cell r="K30">
            <v>2647446.4700000002</v>
          </cell>
          <cell r="L30">
            <v>3752111.49</v>
          </cell>
          <cell r="M30">
            <v>3301561.19</v>
          </cell>
        </row>
        <row r="31">
          <cell r="B31">
            <v>5083993.8099999996</v>
          </cell>
          <cell r="C31">
            <v>5778063.0899999999</v>
          </cell>
          <cell r="D31">
            <v>5947951.7999999998</v>
          </cell>
          <cell r="E31">
            <v>6184505.8100000015</v>
          </cell>
          <cell r="F31">
            <v>5839684.4500000002</v>
          </cell>
          <cell r="G31">
            <v>6576952.5900000008</v>
          </cell>
          <cell r="H31">
            <v>6292094.9799999986</v>
          </cell>
          <cell r="I31">
            <v>7079035.7200000007</v>
          </cell>
          <cell r="J31">
            <v>6427080.1899999995</v>
          </cell>
          <cell r="K31">
            <v>6422056.3800000008</v>
          </cell>
          <cell r="L31">
            <v>6759119.0800000001</v>
          </cell>
          <cell r="M31">
            <v>7366272.9800000004</v>
          </cell>
        </row>
        <row r="32">
          <cell r="B32">
            <v>1963334.84</v>
          </cell>
          <cell r="C32">
            <v>2255742.7200000002</v>
          </cell>
          <cell r="D32">
            <v>2107690.7200000002</v>
          </cell>
          <cell r="E32">
            <v>2424940.92</v>
          </cell>
          <cell r="F32">
            <v>2714639.91</v>
          </cell>
          <cell r="G32">
            <v>2708693.39</v>
          </cell>
          <cell r="H32">
            <v>2575293.5499999998</v>
          </cell>
          <cell r="I32">
            <v>2993235.64</v>
          </cell>
          <cell r="J32">
            <v>3169507.27</v>
          </cell>
          <cell r="K32">
            <v>3117293.71</v>
          </cell>
          <cell r="L32">
            <v>2571675.69</v>
          </cell>
          <cell r="M32">
            <v>2852211.99</v>
          </cell>
        </row>
        <row r="33">
          <cell r="B33">
            <v>6671781.1500000004</v>
          </cell>
          <cell r="C33">
            <v>6297012.5300000003</v>
          </cell>
          <cell r="D33">
            <v>5218862.4000000004</v>
          </cell>
          <cell r="E33">
            <v>6041369.1100000003</v>
          </cell>
          <cell r="F33">
            <v>4969988.07</v>
          </cell>
          <cell r="G33">
            <v>6014040.0700000003</v>
          </cell>
          <cell r="H33">
            <v>5720995.5999999996</v>
          </cell>
          <cell r="I33">
            <v>5766345.1600000001</v>
          </cell>
          <cell r="J33">
            <v>5636419.8499999996</v>
          </cell>
          <cell r="K33">
            <v>6005732.2199999997</v>
          </cell>
          <cell r="L33">
            <v>6000385.7599999998</v>
          </cell>
          <cell r="M33">
            <v>6736648.0899999999</v>
          </cell>
        </row>
        <row r="34">
          <cell r="B34">
            <v>13984184.750000004</v>
          </cell>
          <cell r="C34">
            <v>10437277.149999999</v>
          </cell>
          <cell r="D34">
            <v>9670141.9099999983</v>
          </cell>
          <cell r="E34">
            <v>9412033.0499999989</v>
          </cell>
          <cell r="F34">
            <v>10008725.9</v>
          </cell>
          <cell r="G34">
            <v>10460766.089999998</v>
          </cell>
          <cell r="H34">
            <v>10694998.210000001</v>
          </cell>
          <cell r="I34">
            <v>10480302.050000003</v>
          </cell>
          <cell r="J34">
            <v>10359704.939999999</v>
          </cell>
          <cell r="K34">
            <v>8709722.3300000001</v>
          </cell>
          <cell r="L34">
            <v>9951271.5799999982</v>
          </cell>
          <cell r="M34">
            <v>9973684.5800000001</v>
          </cell>
        </row>
        <row r="35">
          <cell r="B35">
            <v>10516884.960000001</v>
          </cell>
          <cell r="C35">
            <v>4984959.4800000004</v>
          </cell>
          <cell r="D35">
            <v>5732944.4900000002</v>
          </cell>
          <cell r="E35">
            <v>6113193.9700000007</v>
          </cell>
          <cell r="F35">
            <v>5254146.41</v>
          </cell>
          <cell r="G35">
            <v>6556475.2899999991</v>
          </cell>
          <cell r="H35">
            <v>7545401.25</v>
          </cell>
          <cell r="I35">
            <v>6001647.4500000002</v>
          </cell>
          <cell r="J35">
            <v>6713160.0900000008</v>
          </cell>
          <cell r="K35">
            <v>6436485.3100000005</v>
          </cell>
          <cell r="L35">
            <v>5862705.2200000007</v>
          </cell>
          <cell r="M35">
            <v>8806095.75</v>
          </cell>
        </row>
        <row r="36">
          <cell r="B36">
            <v>3735117.98</v>
          </cell>
          <cell r="C36">
            <v>3098697.43</v>
          </cell>
          <cell r="D36">
            <v>3172639.85</v>
          </cell>
          <cell r="E36">
            <v>3947741.24</v>
          </cell>
          <cell r="F36">
            <v>3790324.61</v>
          </cell>
          <cell r="G36">
            <v>4114295.57</v>
          </cell>
          <cell r="H36">
            <v>3709531.44</v>
          </cell>
          <cell r="I36">
            <v>4060956.06</v>
          </cell>
          <cell r="J36">
            <v>4044332.52</v>
          </cell>
          <cell r="K36">
            <v>3781203.73</v>
          </cell>
          <cell r="L36">
            <v>4393435.62</v>
          </cell>
          <cell r="M36">
            <v>4309031.33</v>
          </cell>
        </row>
        <row r="37">
          <cell r="B37">
            <v>20677114.98</v>
          </cell>
          <cell r="C37">
            <v>11641473.16</v>
          </cell>
          <cell r="D37">
            <v>9043216.8900000006</v>
          </cell>
          <cell r="E37">
            <v>10706865.25</v>
          </cell>
          <cell r="F37">
            <v>10011214.58</v>
          </cell>
          <cell r="G37">
            <v>12600827.149999999</v>
          </cell>
          <cell r="H37">
            <v>12905701.290000001</v>
          </cell>
          <cell r="I37">
            <v>14642731.990000002</v>
          </cell>
          <cell r="J37">
            <v>13487333.02</v>
          </cell>
          <cell r="K37">
            <v>10674078.800000001</v>
          </cell>
          <cell r="L37">
            <v>12449746.460000001</v>
          </cell>
          <cell r="M37">
            <v>12759361.43</v>
          </cell>
        </row>
        <row r="39">
          <cell r="B39">
            <v>2377070.33</v>
          </cell>
          <cell r="C39">
            <v>934765.85</v>
          </cell>
          <cell r="D39">
            <v>1468928.4</v>
          </cell>
          <cell r="E39">
            <v>1363227.45</v>
          </cell>
          <cell r="F39">
            <v>828604.26</v>
          </cell>
          <cell r="G39">
            <v>680168.01</v>
          </cell>
          <cell r="H39">
            <v>1108596.45</v>
          </cell>
          <cell r="I39">
            <v>656989.26</v>
          </cell>
          <cell r="J39">
            <v>712393.82999999984</v>
          </cell>
          <cell r="K39">
            <v>345177.11</v>
          </cell>
          <cell r="L39">
            <v>707561.91999999993</v>
          </cell>
          <cell r="M39">
            <v>322548.42</v>
          </cell>
        </row>
        <row r="40">
          <cell r="B40">
            <v>4314974.21</v>
          </cell>
          <cell r="C40">
            <v>3198626.79</v>
          </cell>
          <cell r="D40">
            <v>2537499.1</v>
          </cell>
          <cell r="E40">
            <v>2490225.0299999998</v>
          </cell>
          <cell r="F40">
            <v>2970463.12</v>
          </cell>
          <cell r="G40">
            <v>2558969.0699999998</v>
          </cell>
          <cell r="H40">
            <v>3726323.38</v>
          </cell>
          <cell r="I40">
            <v>3380263.51</v>
          </cell>
          <cell r="J40">
            <v>2726412.95</v>
          </cell>
          <cell r="K40">
            <v>3229999.84</v>
          </cell>
          <cell r="L40">
            <v>3407289.99</v>
          </cell>
          <cell r="M40">
            <v>3762302.85</v>
          </cell>
        </row>
        <row r="42">
          <cell r="B42">
            <v>75641390.450000003</v>
          </cell>
          <cell r="C42">
            <v>68077574.609999999</v>
          </cell>
          <cell r="D42">
            <v>66030433.230000004</v>
          </cell>
          <cell r="E42">
            <v>82754455.920000017</v>
          </cell>
          <cell r="F42">
            <v>79837850.889999986</v>
          </cell>
          <cell r="G42">
            <v>80020402.829999998</v>
          </cell>
          <cell r="H42">
            <v>78053186.260000005</v>
          </cell>
          <cell r="I42">
            <v>78601501.669999987</v>
          </cell>
          <cell r="J42">
            <v>82484343.519999996</v>
          </cell>
          <cell r="K42">
            <v>74280177.679999992</v>
          </cell>
          <cell r="L42">
            <v>83325195.169999987</v>
          </cell>
          <cell r="M42">
            <v>77664439.229999989</v>
          </cell>
        </row>
        <row r="43">
          <cell r="B43">
            <v>80819230.420000002</v>
          </cell>
          <cell r="C43">
            <v>64293113</v>
          </cell>
          <cell r="D43">
            <v>64678129.260000013</v>
          </cell>
          <cell r="E43">
            <v>69188444.609999999</v>
          </cell>
          <cell r="F43">
            <v>75750620.899999991</v>
          </cell>
          <cell r="G43">
            <v>72563592.570000008</v>
          </cell>
          <cell r="H43">
            <v>70147019.049999997</v>
          </cell>
          <cell r="I43">
            <v>87752322.110000014</v>
          </cell>
          <cell r="J43">
            <v>71742061.220000014</v>
          </cell>
          <cell r="K43">
            <v>79494813.819999978</v>
          </cell>
          <cell r="L43">
            <v>67591381.899999991</v>
          </cell>
          <cell r="M43">
            <v>69823281.709999993</v>
          </cell>
        </row>
        <row r="44">
          <cell r="B44">
            <v>28265619.93</v>
          </cell>
          <cell r="C44">
            <v>25754338.299999997</v>
          </cell>
          <cell r="D44">
            <v>24684342.73</v>
          </cell>
          <cell r="E44">
            <v>27503392.609999999</v>
          </cell>
          <cell r="F44">
            <v>25924543.919999998</v>
          </cell>
          <cell r="G44">
            <v>27095211.780000001</v>
          </cell>
          <cell r="H44">
            <v>27347972.989999998</v>
          </cell>
          <cell r="I44">
            <v>26093535.09</v>
          </cell>
          <cell r="J44">
            <v>27526370.32</v>
          </cell>
          <cell r="K44">
            <v>29692222.25</v>
          </cell>
          <cell r="L44">
            <v>1283311.72</v>
          </cell>
          <cell r="M44">
            <v>16151631.25</v>
          </cell>
        </row>
        <row r="45">
          <cell r="B45">
            <v>27631198.420000002</v>
          </cell>
          <cell r="C45">
            <v>25516951.949999992</v>
          </cell>
          <cell r="D45">
            <v>29799285.490000002</v>
          </cell>
          <cell r="E45">
            <v>41579474.790000007</v>
          </cell>
          <cell r="F45">
            <v>32056971.589999996</v>
          </cell>
          <cell r="G45">
            <v>36037214.089999996</v>
          </cell>
          <cell r="H45">
            <v>31303765.800000004</v>
          </cell>
          <cell r="I45">
            <v>32768504.809999995</v>
          </cell>
          <cell r="J45">
            <v>38977381.980000004</v>
          </cell>
          <cell r="K45">
            <v>34758807.099999994</v>
          </cell>
          <cell r="L45">
            <v>35540067.350000001</v>
          </cell>
          <cell r="M45">
            <v>37027945.089999996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09"/>
      <sheetName val="TAB4.2_2010"/>
      <sheetName val="TABELA 3"/>
      <sheetName val="Graf_Sit Rec pizza"/>
      <sheetName val="Graf_Ativ Econ pizza"/>
      <sheetName val="Plan1"/>
      <sheetName val="base_TD maiores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/>
      <sheetData sheetId="1"/>
      <sheetData sheetId="2"/>
      <sheetData sheetId="3"/>
      <sheetData sheetId="4">
        <row r="21">
          <cell r="F21">
            <v>1269.5779599999989</v>
          </cell>
        </row>
      </sheetData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 ICMS"/>
      <sheetName val="BASE_TAB_4"/>
      <sheetName val="TAB4.1_2010"/>
      <sheetName val="TAB4.2_2011"/>
      <sheetName val="TABELA 3 SIGGO"/>
      <sheetName val="Graf_Sit Rec pizza"/>
      <sheetName val="Rasc_Sit_Rec SIGGO"/>
      <sheetName val="Graf_Sit Rec mês SIGGO"/>
      <sheetName val="Graf_ Sit Rec acum SIGG"/>
      <sheetName val="base_TD maiores"/>
      <sheetName val="Tab_Din (2)"/>
      <sheetName val="Tab_Din"/>
      <sheetName val="Incentivado"/>
      <sheetName val="Rasc_Ativ Econ"/>
      <sheetName val="Plan1"/>
      <sheetName val="Graf_Ativ Econ pizza"/>
      <sheetName val="Graf_Ativ Eco mês"/>
      <sheetName val="Graf_Ativ_Econ_acum"/>
      <sheetName val="VAREJO"/>
      <sheetName val="Graf_Varejo"/>
      <sheetName val="Graf_ativ_econ_pizza_acum_sec"/>
      <sheetName val="INCENT_SEC"/>
      <sheetName val="Rasc_at_SEC"/>
      <sheetName val="Gra_at_ec_mês_sec"/>
      <sheetName val="Gra_at_ec_acum_sec"/>
      <sheetName val="brasil"/>
    </sheetNames>
    <sheetDataSet>
      <sheetData sheetId="0"/>
      <sheetData sheetId="1">
        <row r="3">
          <cell r="W3">
            <v>316922.2</v>
          </cell>
        </row>
        <row r="4">
          <cell r="W4">
            <v>2339026.5299999998</v>
          </cell>
        </row>
        <row r="5">
          <cell r="W5">
            <v>16742660.430000002</v>
          </cell>
        </row>
        <row r="6">
          <cell r="W6">
            <v>12668725.560000001</v>
          </cell>
        </row>
        <row r="7">
          <cell r="W7">
            <v>23408.22</v>
          </cell>
        </row>
        <row r="8">
          <cell r="W8">
            <v>125902.95</v>
          </cell>
        </row>
        <row r="9">
          <cell r="W9">
            <v>2885336.47</v>
          </cell>
        </row>
        <row r="10">
          <cell r="W10">
            <v>135865.12</v>
          </cell>
        </row>
        <row r="11">
          <cell r="W11">
            <v>7723193.169999999</v>
          </cell>
        </row>
        <row r="12">
          <cell r="W12">
            <v>3405717.41</v>
          </cell>
        </row>
        <row r="14">
          <cell r="W14">
            <v>15317844.659999996</v>
          </cell>
        </row>
        <row r="15">
          <cell r="W15">
            <v>4013721.46</v>
          </cell>
        </row>
        <row r="16">
          <cell r="W16">
            <v>11379074.059999999</v>
          </cell>
        </row>
        <row r="17">
          <cell r="W17">
            <v>7271465.2400000002</v>
          </cell>
        </row>
        <row r="18">
          <cell r="W18">
            <v>3298477.96</v>
          </cell>
        </row>
        <row r="19">
          <cell r="W19">
            <v>3446034.62</v>
          </cell>
        </row>
        <row r="20">
          <cell r="W20">
            <v>10168684.110000001</v>
          </cell>
        </row>
        <row r="21">
          <cell r="W21">
            <v>213993.12</v>
          </cell>
        </row>
        <row r="22">
          <cell r="W22">
            <v>5671182.1500000004</v>
          </cell>
        </row>
        <row r="23">
          <cell r="W23">
            <v>1820118.9499999997</v>
          </cell>
        </row>
        <row r="24">
          <cell r="W24">
            <v>569732.1</v>
          </cell>
        </row>
        <row r="26">
          <cell r="W26">
            <v>636642.37</v>
          </cell>
        </row>
        <row r="27">
          <cell r="W27">
            <v>135455.26</v>
          </cell>
        </row>
        <row r="28">
          <cell r="W28">
            <v>823675.04</v>
          </cell>
        </row>
        <row r="29">
          <cell r="W29">
            <v>18975690.619999997</v>
          </cell>
        </row>
        <row r="30">
          <cell r="W30">
            <v>6818476.4500000002</v>
          </cell>
        </row>
        <row r="31">
          <cell r="W31">
            <v>7936070.040000001</v>
          </cell>
        </row>
        <row r="32">
          <cell r="W32">
            <v>3079018.5</v>
          </cell>
        </row>
        <row r="33">
          <cell r="W33">
            <v>2490453.1800000002</v>
          </cell>
        </row>
        <row r="34">
          <cell r="W34">
            <v>10879413.210000006</v>
          </cell>
        </row>
        <row r="35">
          <cell r="W35">
            <v>8126624.1699999999</v>
          </cell>
        </row>
        <row r="36">
          <cell r="W36">
            <v>4361979.54</v>
          </cell>
        </row>
        <row r="37">
          <cell r="W37">
            <v>11243641.029999999</v>
          </cell>
        </row>
        <row r="39">
          <cell r="W39">
            <v>439306.95</v>
          </cell>
        </row>
        <row r="40">
          <cell r="W40">
            <v>3182535.01</v>
          </cell>
        </row>
        <row r="42">
          <cell r="W42">
            <v>91296389.109999999</v>
          </cell>
        </row>
        <row r="43">
          <cell r="W43">
            <v>79454375.080000013</v>
          </cell>
        </row>
        <row r="44">
          <cell r="W44">
            <v>31586382.040000003</v>
          </cell>
        </row>
        <row r="45">
          <cell r="W45">
            <v>32359400.029999997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AB 6"/>
      <sheetName val="TABELA 6.1(2011)"/>
      <sheetName val="TABELA 6.2(2012)"/>
      <sheetName val="Rasc_Ativ_Econ"/>
      <sheetName val="(G15) Ativ Econ no Mês pizza"/>
      <sheetName val="(G16) Ativ_Econ no Mês"/>
      <sheetName val="(G17) Ativ_Econ acum"/>
      <sheetName val="Cadastro_ISS"/>
      <sheetName val="base link"/>
      <sheetName val="TABELA 5.0"/>
      <sheetName val="Tab_Sit_REC_Mês_Acum"/>
      <sheetName val="Rasc_Sit_Rec(indice)"/>
      <sheetName val="(G12) Sit Rec no Mês"/>
      <sheetName val="(G13) Sit Rec no Mês"/>
      <sheetName val="(G14) Sit Rec acum"/>
      <sheetName val="ICS X ISS"/>
      <sheetName val="Gráf1 - ICS"/>
      <sheetName val="Evolução mod. recolh."/>
      <sheetName val="Evolução revista"/>
      <sheetName val="Plan1"/>
    </sheetNames>
    <sheetDataSet>
      <sheetData sheetId="0">
        <row r="4">
          <cell r="A4" t="str">
            <v>ADVOCACIA</v>
          </cell>
        </row>
        <row r="5">
          <cell r="A5" t="str">
            <v>AGENCIAMENTO DE MÃO-DE-OBRA E SIMILARES</v>
          </cell>
        </row>
        <row r="6">
          <cell r="A6" t="str">
            <v>ALIMENTAÇÃO</v>
          </cell>
        </row>
        <row r="7">
          <cell r="A7" t="str">
            <v>ASSISTÊNCIA SOCIAL</v>
          </cell>
        </row>
        <row r="8">
          <cell r="A8" t="str">
            <v>CABELEIREIROS E SIMILARES</v>
          </cell>
        </row>
        <row r="9">
          <cell r="A9" t="str">
            <v>CARTÓRIOS</v>
          </cell>
        </row>
        <row r="10">
          <cell r="A10" t="str">
            <v>COMUNICAÇÃO</v>
          </cell>
        </row>
        <row r="11">
          <cell r="A11" t="str">
            <v>CONDICIONAMENTO FISICO</v>
          </cell>
        </row>
        <row r="12">
          <cell r="A12" t="str">
            <v>CONSTRUÇÃO CIVIL</v>
          </cell>
        </row>
        <row r="13">
          <cell r="A13" t="str">
            <v>CONSULTORIA E CONTABILIDADE</v>
          </cell>
        </row>
        <row r="14">
          <cell r="A14" t="str">
            <v>DIVERSÕES</v>
          </cell>
        </row>
        <row r="15">
          <cell r="A15" t="str">
            <v>ENSINO</v>
          </cell>
        </row>
        <row r="16">
          <cell r="A16" t="str">
            <v>ESTACIONAMENTOS DE VEÍCULOS</v>
          </cell>
        </row>
        <row r="17">
          <cell r="A17" t="str">
            <v>FUNERÁRIAS</v>
          </cell>
        </row>
        <row r="18">
          <cell r="A18" t="str">
            <v>GRÁFICA E EDITORAÇÃO</v>
          </cell>
        </row>
        <row r="19">
          <cell r="A19" t="str">
            <v>HOTELARIA</v>
          </cell>
        </row>
        <row r="20">
          <cell r="A20" t="str">
            <v>IMOBILIÁRIA</v>
          </cell>
        </row>
        <row r="21">
          <cell r="A21" t="str">
            <v>INFORMÁTICA</v>
          </cell>
        </row>
        <row r="22">
          <cell r="A22" t="str">
            <v>INSTITUIÇÕES FINANCEIRAS E DE SEGURO</v>
          </cell>
        </row>
        <row r="23">
          <cell r="A23" t="str">
            <v>LAVANDERIAS</v>
          </cell>
        </row>
        <row r="24">
          <cell r="A24" t="str">
            <v>LIMPEZA</v>
          </cell>
        </row>
        <row r="25">
          <cell r="A25" t="str">
            <v>LOCAÇÃO DE VEÍCULOS</v>
          </cell>
        </row>
        <row r="26">
          <cell r="A26" t="str">
            <v>MANUTENÇÃO E ASSISTÊNCIA TÉCNICA</v>
          </cell>
        </row>
        <row r="27">
          <cell r="A27" t="str">
            <v>ÓTICAS</v>
          </cell>
        </row>
        <row r="28">
          <cell r="A28" t="str">
            <v>OUTROS SERVIÇOS</v>
          </cell>
        </row>
        <row r="29">
          <cell r="A29" t="str">
            <v>OUTROS SETORES</v>
          </cell>
        </row>
        <row r="30">
          <cell r="A30" t="str">
            <v>PUBLICIDADE</v>
          </cell>
        </row>
        <row r="31">
          <cell r="A31" t="str">
            <v xml:space="preserve">REPARAÇÃO DE VEÍCULOS </v>
          </cell>
        </row>
        <row r="32">
          <cell r="A32" t="str">
            <v>REPRESENTAÇÃO COMERCIAL</v>
          </cell>
        </row>
        <row r="33">
          <cell r="A33" t="str">
            <v>SANEAMENTO BÁSICO</v>
          </cell>
        </row>
        <row r="34">
          <cell r="A34" t="str">
            <v>SAÚDE E VETERINÁRIA</v>
          </cell>
        </row>
        <row r="35">
          <cell r="A35" t="str">
            <v>SEGURANÇA</v>
          </cell>
        </row>
        <row r="36">
          <cell r="A36" t="str">
            <v>SERVIÇO PÚBLICO</v>
          </cell>
        </row>
        <row r="37">
          <cell r="A37" t="str">
            <v>TRANSPORTE</v>
          </cell>
        </row>
        <row r="38">
          <cell r="A38" t="str">
            <v>TURISMO</v>
          </cell>
        </row>
        <row r="39">
          <cell r="A39" t="str">
            <v>VÍDEO, FOTO E SIMILARES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tiv nominal"/>
      <sheetName val="BASE ativ real"/>
      <sheetName val="Gráf_BASE_Atv_Real"/>
      <sheetName val="Tabela_atividades"/>
      <sheetName val="Graf pizza Ativid econ"/>
      <sheetName val="2024 Ser Hist"/>
      <sheetName val="2025 Ser Hist "/>
      <sheetName val="2026 Ser Hist"/>
      <sheetName val="Graf_Ativ_Eco_mês"/>
      <sheetName val="Gráf_Ativ_ Econ_ Acum"/>
      <sheetName val="pizza acumulado"/>
      <sheetName val="SÉRIE HISTÓRICA SIGEST"/>
      <sheetName val="BASE SIGEST"/>
      <sheetName val="BASE SIGEST_Const"/>
      <sheetName val="BASE SIGEST_BaseTab"/>
      <sheetName val="BASE SIGEST_%"/>
      <sheetName val="Tabela_SIGEST"/>
      <sheetName val="Graf pizza SIGEST"/>
      <sheetName val="Pizza acum"/>
      <sheetName val="Graf mês SIGEST"/>
      <sheetName val="Graf acum "/>
      <sheetName val="Novo graf acum"/>
      <sheetName val="Gráfico Cons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157549.69015000001</v>
          </cell>
          <cell r="C5">
            <v>156702.78459999998</v>
          </cell>
          <cell r="D5">
            <v>137090.52499999999</v>
          </cell>
          <cell r="E5">
            <v>167557.84224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</row>
        <row r="6">
          <cell r="B6">
            <v>52123.953829999999</v>
          </cell>
          <cell r="C6">
            <v>48130.033609999999</v>
          </cell>
          <cell r="D6">
            <v>37158.072639999999</v>
          </cell>
          <cell r="E6">
            <v>32574.99611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B7">
            <v>103615.09257000001</v>
          </cell>
          <cell r="C7">
            <v>88995.50890999999</v>
          </cell>
          <cell r="D7">
            <v>82427.966950000002</v>
          </cell>
          <cell r="E7">
            <v>90005.208329999994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</row>
        <row r="8">
          <cell r="B8">
            <v>108384.12849</v>
          </cell>
          <cell r="C8">
            <v>72116.783920000002</v>
          </cell>
          <cell r="D8">
            <v>81155.438070000004</v>
          </cell>
          <cell r="E8">
            <v>120572.72861000001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</row>
        <row r="9">
          <cell r="B9">
            <v>9203.5788200000006</v>
          </cell>
          <cell r="C9">
            <v>4979.2401600000003</v>
          </cell>
          <cell r="D9">
            <v>4465.7155600000006</v>
          </cell>
          <cell r="E9">
            <v>3191.6839300000001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</row>
        <row r="10">
          <cell r="B10">
            <v>129271.37716999999</v>
          </cell>
          <cell r="C10">
            <v>108258.79694000001</v>
          </cell>
          <cell r="D10">
            <v>96066.206340000019</v>
          </cell>
          <cell r="E10">
            <v>111561.44867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</row>
        <row r="11">
          <cell r="B11">
            <v>18381.904269999999</v>
          </cell>
          <cell r="C11">
            <v>16580.035769999999</v>
          </cell>
          <cell r="D11">
            <v>15904.87723</v>
          </cell>
          <cell r="E11">
            <v>14833.772939999999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</row>
        <row r="12">
          <cell r="B12">
            <v>61884.043939999996</v>
          </cell>
          <cell r="C12">
            <v>46639.304840000004</v>
          </cell>
          <cell r="D12">
            <v>40602.747149999996</v>
          </cell>
          <cell r="E12">
            <v>48592.305369999995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B13">
            <v>14011.839749999999</v>
          </cell>
          <cell r="C13">
            <v>10256.106659999999</v>
          </cell>
          <cell r="D13">
            <v>10599.080840000001</v>
          </cell>
          <cell r="E13">
            <v>11721.261210000001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</row>
        <row r="14">
          <cell r="B14">
            <v>946.21123999999998</v>
          </cell>
          <cell r="C14">
            <v>711.47298999999998</v>
          </cell>
          <cell r="D14">
            <v>528.48494999999991</v>
          </cell>
          <cell r="E14">
            <v>843.21468000000004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B15">
            <v>4978.5984500000004</v>
          </cell>
          <cell r="C15">
            <v>5556.6034300000001</v>
          </cell>
          <cell r="D15">
            <v>3651.4632499999998</v>
          </cell>
          <cell r="E15">
            <v>6009.3104400000002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B16">
            <v>1502.99567</v>
          </cell>
          <cell r="C16">
            <v>1238.6804500000001</v>
          </cell>
          <cell r="D16">
            <v>1446.01178</v>
          </cell>
          <cell r="E16">
            <v>1130.8593100000001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7">
          <cell r="B17">
            <v>26658.745830000003</v>
          </cell>
          <cell r="C17">
            <v>26402.45537</v>
          </cell>
          <cell r="D17">
            <v>22595.093100000002</v>
          </cell>
          <cell r="E17">
            <v>27359.914860000001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B18">
            <v>907.03802000000007</v>
          </cell>
          <cell r="C18">
            <v>874.13742999999999</v>
          </cell>
          <cell r="D18">
            <v>738.44803999999999</v>
          </cell>
          <cell r="E18">
            <v>1070.8098600000001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B19">
            <v>315291.30605000001</v>
          </cell>
          <cell r="C19">
            <v>279321.27996999997</v>
          </cell>
          <cell r="D19">
            <v>270334.40103000001</v>
          </cell>
          <cell r="E19">
            <v>333665.53818000003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</row>
        <row r="20">
          <cell r="B20">
            <v>73966.676049999995</v>
          </cell>
          <cell r="C20">
            <v>58013.167700000005</v>
          </cell>
          <cell r="D20">
            <v>61171.38422</v>
          </cell>
          <cell r="E20">
            <v>69012.37546000001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</row>
        <row r="21">
          <cell r="B21">
            <v>22762.739659999999</v>
          </cell>
          <cell r="C21">
            <v>20045.790080000002</v>
          </cell>
          <cell r="D21">
            <v>18825.691409999999</v>
          </cell>
          <cell r="E21">
            <v>22974.238370000003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B22">
            <v>46791.486280000005</v>
          </cell>
          <cell r="C22">
            <v>41149.494730000006</v>
          </cell>
          <cell r="D22">
            <v>38680.7984</v>
          </cell>
          <cell r="E22">
            <v>38508.548350000005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</row>
        <row r="23">
          <cell r="B23">
            <v>13195.988019999999</v>
          </cell>
          <cell r="C23">
            <v>17285.40581</v>
          </cell>
          <cell r="D23">
            <v>10236.49366</v>
          </cell>
          <cell r="E23">
            <v>11791.160390000001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</row>
        <row r="24">
          <cell r="B24">
            <v>16486.033380000001</v>
          </cell>
          <cell r="C24">
            <v>12865.84094</v>
          </cell>
          <cell r="D24">
            <v>13236.208280000001</v>
          </cell>
          <cell r="E24">
            <v>15211.601000000001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</row>
        <row r="25">
          <cell r="B25">
            <v>13431.460849999999</v>
          </cell>
          <cell r="C25">
            <v>17696.151699999999</v>
          </cell>
          <cell r="D25">
            <v>15823.151230000001</v>
          </cell>
          <cell r="E25">
            <v>16478.42841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</row>
        <row r="26">
          <cell r="B26">
            <v>85289.266690000004</v>
          </cell>
          <cell r="C26">
            <v>73854.667520000003</v>
          </cell>
          <cell r="D26">
            <v>77042.202609999993</v>
          </cell>
          <cell r="E26">
            <v>118978.09522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</row>
        <row r="27">
          <cell r="B27">
            <v>939.97438</v>
          </cell>
          <cell r="C27">
            <v>721.61632000000009</v>
          </cell>
          <cell r="D27">
            <v>783.03476999999998</v>
          </cell>
          <cell r="E27">
            <v>703.70788000000005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</row>
        <row r="28">
          <cell r="B28">
            <v>29906.28054</v>
          </cell>
          <cell r="C28">
            <v>28772.994360000001</v>
          </cell>
          <cell r="D28">
            <v>27215.414519999998</v>
          </cell>
          <cell r="E28">
            <v>33213.51829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B29">
            <v>10104.52968</v>
          </cell>
          <cell r="C29">
            <v>7588.3182400000005</v>
          </cell>
          <cell r="D29">
            <v>6305.6841699999995</v>
          </cell>
          <cell r="E29">
            <v>5393.7203100000006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B30">
            <v>2416.8705199999999</v>
          </cell>
          <cell r="C30">
            <v>1327.83257</v>
          </cell>
          <cell r="D30">
            <v>1014.33776</v>
          </cell>
          <cell r="E30">
            <v>1400.1445000000001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B31">
            <v>247834.85068999999</v>
          </cell>
          <cell r="C31">
            <v>159953.51451000001</v>
          </cell>
          <cell r="D31">
            <v>156273.71760999999</v>
          </cell>
          <cell r="E31">
            <v>224695.44531000004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B32">
            <v>6384.9731900000006</v>
          </cell>
          <cell r="C32">
            <v>9332.6774299999997</v>
          </cell>
          <cell r="D32">
            <v>8282.7029600000005</v>
          </cell>
          <cell r="E32">
            <v>9589.7495799999997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B33">
            <v>1031.80736</v>
          </cell>
          <cell r="C33">
            <v>607.37860000000001</v>
          </cell>
          <cell r="D33">
            <v>664.46868000000006</v>
          </cell>
          <cell r="E33">
            <v>835.7056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B34">
            <v>8609.6290300000001</v>
          </cell>
          <cell r="C34">
            <v>4717.7715799999996</v>
          </cell>
          <cell r="D34">
            <v>5155.7158899999995</v>
          </cell>
          <cell r="E34">
            <v>5887.0615299999999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B35">
            <v>31320.187150000002</v>
          </cell>
          <cell r="C35">
            <v>25885.980170000003</v>
          </cell>
          <cell r="D35">
            <v>25609.812300000001</v>
          </cell>
          <cell r="E35">
            <v>26536.742409999999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B36">
            <v>8759.5860400000001</v>
          </cell>
          <cell r="C36">
            <v>6135.0190200000006</v>
          </cell>
          <cell r="D36">
            <v>4619.6740499999996</v>
          </cell>
          <cell r="E36">
            <v>6234.61708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B37">
            <v>11185.83122</v>
          </cell>
          <cell r="C37">
            <v>8719.7339000000011</v>
          </cell>
          <cell r="D37">
            <v>12321.417200000002</v>
          </cell>
          <cell r="E37">
            <v>11229.218070000001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B38">
            <v>11609.111070000001</v>
          </cell>
          <cell r="C38">
            <v>6808.9457499999999</v>
          </cell>
          <cell r="D38">
            <v>8827.9463400000004</v>
          </cell>
          <cell r="E38">
            <v>8450.6594100000002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B39">
            <v>5473.2859400000007</v>
          </cell>
          <cell r="C39">
            <v>3867.2944900000002</v>
          </cell>
          <cell r="D39">
            <v>3127.9353500000002</v>
          </cell>
          <cell r="E39">
            <v>3717.7724399999997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B40">
            <v>57159.201870000004</v>
          </cell>
          <cell r="C40">
            <v>37958.920910000001</v>
          </cell>
          <cell r="D40">
            <v>35801.09014</v>
          </cell>
          <cell r="E40">
            <v>38020.895550000001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1">
          <cell r="B41">
            <v>33525.859940000002</v>
          </cell>
          <cell r="C41">
            <v>14906.63247</v>
          </cell>
          <cell r="D41">
            <v>12339.139880000001</v>
          </cell>
          <cell r="E41">
            <v>69783.018489999988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</row>
        <row r="42">
          <cell r="B42">
            <v>17317.3717</v>
          </cell>
          <cell r="C42">
            <v>13834.6875</v>
          </cell>
          <cell r="D42">
            <v>13889.04659</v>
          </cell>
          <cell r="E42">
            <v>15105.439280000001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</row>
        <row r="43">
          <cell r="B43">
            <v>55458.006179999997</v>
          </cell>
          <cell r="C43">
            <v>27178.472690000002</v>
          </cell>
          <cell r="D43">
            <v>25634.768230000001</v>
          </cell>
          <cell r="E43">
            <v>29304.565870000002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</row>
        <row r="44">
          <cell r="B44">
            <v>16252.023170000002</v>
          </cell>
          <cell r="C44">
            <v>14252.329</v>
          </cell>
          <cell r="D44">
            <v>12627.431059999999</v>
          </cell>
          <cell r="E44">
            <v>15037.66779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B45">
            <v>3567.1656400000002</v>
          </cell>
          <cell r="C45">
            <v>2637.0898700000002</v>
          </cell>
          <cell r="D45">
            <v>2688.6062000000002</v>
          </cell>
          <cell r="E45">
            <v>3637.29718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B46">
            <v>12684.857530000001</v>
          </cell>
          <cell r="C46">
            <v>11615.23913</v>
          </cell>
          <cell r="D46">
            <v>9938.8248599999988</v>
          </cell>
          <cell r="E46">
            <v>11400.37061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B47">
            <v>1139526.0009399999</v>
          </cell>
          <cell r="C47">
            <v>932710.27162000001</v>
          </cell>
          <cell r="D47">
            <v>877599.47425999993</v>
          </cell>
          <cell r="E47">
            <v>1098862.5591700003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1"/>
  <sheetViews>
    <sheetView zoomScaleNormal="100" workbookViewId="0">
      <pane ySplit="3" topLeftCell="A140" activePane="bottomLeft" state="frozen"/>
      <selection activeCell="Q13" sqref="Q13"/>
      <selection pane="bottomLeft" activeCell="L140" sqref="L140"/>
    </sheetView>
  </sheetViews>
  <sheetFormatPr defaultColWidth="8.88671875" defaultRowHeight="13.2" x14ac:dyDescent="0.25"/>
  <cols>
    <col min="1" max="1" width="13" style="77" customWidth="1"/>
    <col min="2" max="2" width="15.44140625" style="77" bestFit="1" customWidth="1"/>
    <col min="3" max="3" width="11.6640625" style="77" bestFit="1" customWidth="1"/>
    <col min="4" max="4" width="12" style="77" customWidth="1"/>
    <col min="5" max="6" width="11.6640625" style="77" bestFit="1" customWidth="1"/>
    <col min="7" max="7" width="12.88671875" style="77" bestFit="1" customWidth="1"/>
    <col min="8" max="8" width="12.6640625" style="77" bestFit="1" customWidth="1"/>
    <col min="9" max="9" width="12.109375" style="77" bestFit="1" customWidth="1"/>
    <col min="10" max="10" width="11.6640625" style="77" bestFit="1" customWidth="1"/>
    <col min="11" max="11" width="12.88671875" style="77" bestFit="1" customWidth="1"/>
    <col min="12" max="12" width="13.88671875" style="77" bestFit="1" customWidth="1"/>
    <col min="13" max="13" width="14.33203125" style="77" bestFit="1" customWidth="1"/>
    <col min="14" max="14" width="11.5546875" bestFit="1" customWidth="1"/>
    <col min="15" max="15" width="15.109375" bestFit="1" customWidth="1"/>
    <col min="16" max="16" width="14.88671875" customWidth="1"/>
    <col min="17" max="17" width="15.109375" bestFit="1" customWidth="1"/>
    <col min="18" max="18" width="13.6640625" bestFit="1" customWidth="1"/>
    <col min="19" max="19" width="14.88671875" customWidth="1"/>
    <col min="20" max="21" width="15.33203125" bestFit="1" customWidth="1"/>
    <col min="22" max="22" width="15.5546875" customWidth="1"/>
    <col min="23" max="23" width="16.33203125" customWidth="1"/>
    <col min="24" max="24" width="14.109375" bestFit="1" customWidth="1"/>
    <col min="25" max="25" width="15.88671875" bestFit="1" customWidth="1"/>
    <col min="26" max="26" width="20" bestFit="1" customWidth="1"/>
    <col min="27" max="31" width="9.109375" customWidth="1"/>
    <col min="32" max="16384" width="8.88671875" style="77"/>
  </cols>
  <sheetData>
    <row r="1" spans="1:14" s="69" customFormat="1" ht="13.5" customHeight="1" x14ac:dyDescent="0.25">
      <c r="A1" s="7" t="s">
        <v>168</v>
      </c>
      <c r="B1" s="71"/>
      <c r="C1" s="71"/>
      <c r="D1" s="71"/>
      <c r="E1" s="71"/>
      <c r="F1" s="71"/>
      <c r="G1" s="71"/>
      <c r="H1" s="71"/>
      <c r="I1" s="71"/>
      <c r="J1" s="71"/>
      <c r="K1" s="200" t="s">
        <v>31</v>
      </c>
      <c r="L1" s="200"/>
      <c r="M1" s="200"/>
      <c r="N1"/>
    </row>
    <row r="2" spans="1:14" ht="26.25" customHeight="1" x14ac:dyDescent="0.25">
      <c r="A2" s="128" t="s">
        <v>119</v>
      </c>
      <c r="B2" s="128" t="s">
        <v>151</v>
      </c>
      <c r="C2" s="128" t="s">
        <v>113</v>
      </c>
      <c r="D2" s="128" t="s">
        <v>114</v>
      </c>
      <c r="E2" s="128" t="s">
        <v>115</v>
      </c>
      <c r="F2" s="128" t="s">
        <v>116</v>
      </c>
      <c r="G2" s="128" t="s">
        <v>117</v>
      </c>
      <c r="H2" s="128" t="s">
        <v>118</v>
      </c>
      <c r="I2" s="128" t="s">
        <v>125</v>
      </c>
      <c r="J2" s="128" t="s">
        <v>121</v>
      </c>
      <c r="K2" s="128" t="s">
        <v>126</v>
      </c>
      <c r="L2" s="128" t="s">
        <v>122</v>
      </c>
      <c r="M2" s="128" t="s">
        <v>123</v>
      </c>
    </row>
    <row r="3" spans="1:14" x14ac:dyDescent="0.25">
      <c r="A3" s="125" t="s">
        <v>124</v>
      </c>
      <c r="B3" s="153">
        <v>2862951.7250299999</v>
      </c>
      <c r="C3" s="153">
        <v>687040.74344999995</v>
      </c>
      <c r="D3" s="153">
        <v>859601.68038999988</v>
      </c>
      <c r="E3" s="153">
        <v>143004.60024999999</v>
      </c>
      <c r="F3" s="153">
        <v>306881.25171999994</v>
      </c>
      <c r="G3" s="153">
        <v>6812342.0813499987</v>
      </c>
      <c r="H3" s="153">
        <v>1634942.77489</v>
      </c>
      <c r="I3" s="153">
        <v>39134.826709999994</v>
      </c>
      <c r="J3" s="153">
        <v>299124.34787999996</v>
      </c>
      <c r="K3" s="153">
        <v>144876.84820000001</v>
      </c>
      <c r="L3" s="153">
        <v>154247.49967999998</v>
      </c>
      <c r="M3" s="153">
        <v>13645024.03167</v>
      </c>
    </row>
    <row r="4" spans="1:14" x14ac:dyDescent="0.25">
      <c r="A4" s="170">
        <v>42005</v>
      </c>
      <c r="B4" s="154">
        <v>211025.35025999998</v>
      </c>
      <c r="C4" s="154">
        <v>11988.06979</v>
      </c>
      <c r="D4" s="154">
        <v>28742.6355</v>
      </c>
      <c r="E4" s="154">
        <v>5847.6490300000005</v>
      </c>
      <c r="F4" s="154">
        <v>22577.296989999999</v>
      </c>
      <c r="G4" s="154">
        <v>601754.20997000008</v>
      </c>
      <c r="H4" s="154">
        <v>118008.28796999998</v>
      </c>
      <c r="I4" s="154">
        <v>499.81402000000003</v>
      </c>
      <c r="J4" s="154">
        <v>16592.92972</v>
      </c>
      <c r="K4" s="154">
        <v>4062.9049599999998</v>
      </c>
      <c r="L4" s="154">
        <v>12530.02476</v>
      </c>
      <c r="M4" s="158">
        <v>1017036.2432500001</v>
      </c>
    </row>
    <row r="5" spans="1:14" x14ac:dyDescent="0.25">
      <c r="A5" s="170">
        <v>42036</v>
      </c>
      <c r="B5" s="154">
        <v>242728.68011999998</v>
      </c>
      <c r="C5" s="154">
        <v>5861.6912699999993</v>
      </c>
      <c r="D5" s="154">
        <v>50925.495400000007</v>
      </c>
      <c r="E5" s="154">
        <v>5228.9493200000006</v>
      </c>
      <c r="F5" s="154">
        <v>22173.395060000003</v>
      </c>
      <c r="G5" s="154">
        <v>552335.21168999991</v>
      </c>
      <c r="H5" s="154">
        <v>124604.23262999998</v>
      </c>
      <c r="I5" s="154">
        <v>427.71365000000003</v>
      </c>
      <c r="J5" s="154">
        <v>10718.257180000004</v>
      </c>
      <c r="K5" s="154">
        <v>1859.6617899999999</v>
      </c>
      <c r="L5" s="154">
        <v>8858.595390000004</v>
      </c>
      <c r="M5" s="158">
        <v>1015003.6263199999</v>
      </c>
    </row>
    <row r="6" spans="1:14" x14ac:dyDescent="0.25">
      <c r="A6" s="170">
        <v>42064</v>
      </c>
      <c r="B6" s="154">
        <v>212181.97443999999</v>
      </c>
      <c r="C6" s="154">
        <v>17233.435829999999</v>
      </c>
      <c r="D6" s="154">
        <v>324190.50208999997</v>
      </c>
      <c r="E6" s="154">
        <v>8912.9725099999996</v>
      </c>
      <c r="F6" s="154">
        <v>33620.048210000001</v>
      </c>
      <c r="G6" s="154">
        <v>482532.43719000003</v>
      </c>
      <c r="H6" s="154">
        <v>150802.30523</v>
      </c>
      <c r="I6" s="154">
        <v>1081.23029</v>
      </c>
      <c r="J6" s="154">
        <v>27603.82213</v>
      </c>
      <c r="K6" s="154">
        <v>3993.1062700000002</v>
      </c>
      <c r="L6" s="154">
        <v>23610.71586</v>
      </c>
      <c r="M6" s="158">
        <v>1258158.7279200002</v>
      </c>
    </row>
    <row r="7" spans="1:14" x14ac:dyDescent="0.25">
      <c r="A7" s="170">
        <v>42095</v>
      </c>
      <c r="B7" s="154">
        <v>254253.28773999997</v>
      </c>
      <c r="C7" s="154">
        <v>11517.51842</v>
      </c>
      <c r="D7" s="154">
        <v>123710.35601</v>
      </c>
      <c r="E7" s="154">
        <v>9314.6446299999989</v>
      </c>
      <c r="F7" s="154">
        <v>29332.974819999996</v>
      </c>
      <c r="G7" s="154">
        <v>562854.82923999999</v>
      </c>
      <c r="H7" s="154">
        <v>118335.12537000002</v>
      </c>
      <c r="I7" s="154">
        <v>1423.61905</v>
      </c>
      <c r="J7" s="154">
        <v>13177.004219999999</v>
      </c>
      <c r="K7" s="154">
        <v>2656.5875299999998</v>
      </c>
      <c r="L7" s="154">
        <v>10520.416689999998</v>
      </c>
      <c r="M7" s="158">
        <v>1123919.3595</v>
      </c>
    </row>
    <row r="8" spans="1:14" x14ac:dyDescent="0.25">
      <c r="A8" s="170">
        <v>42125</v>
      </c>
      <c r="B8" s="154">
        <v>220388.24722999998</v>
      </c>
      <c r="C8" s="154">
        <v>36373.173769999994</v>
      </c>
      <c r="D8" s="154">
        <v>115610.85827999999</v>
      </c>
      <c r="E8" s="154">
        <v>9573.2157800000004</v>
      </c>
      <c r="F8" s="154">
        <v>22112.333619999998</v>
      </c>
      <c r="G8" s="154">
        <v>549531.25192999991</v>
      </c>
      <c r="H8" s="154">
        <v>128544.20368999997</v>
      </c>
      <c r="I8" s="154">
        <v>2406.8785699999999</v>
      </c>
      <c r="J8" s="154">
        <v>38208.273989999994</v>
      </c>
      <c r="K8" s="154">
        <v>8790.6180999999997</v>
      </c>
      <c r="L8" s="154">
        <v>29417.655889999995</v>
      </c>
      <c r="M8" s="158">
        <v>1122748.4368599996</v>
      </c>
    </row>
    <row r="9" spans="1:14" x14ac:dyDescent="0.25">
      <c r="A9" s="170">
        <v>42156</v>
      </c>
      <c r="B9" s="154">
        <v>227980.97476999997</v>
      </c>
      <c r="C9" s="154">
        <v>264915.62596999999</v>
      </c>
      <c r="D9" s="154">
        <v>36906.910649999998</v>
      </c>
      <c r="E9" s="154">
        <v>13278.163199999999</v>
      </c>
      <c r="F9" s="154">
        <v>23953.505960000002</v>
      </c>
      <c r="G9" s="154">
        <v>617663.01883000007</v>
      </c>
      <c r="H9" s="154">
        <v>144398.66422999999</v>
      </c>
      <c r="I9" s="154">
        <v>2624.8952599999998</v>
      </c>
      <c r="J9" s="154">
        <v>61594.95824</v>
      </c>
      <c r="K9" s="154">
        <v>50144.698540000005</v>
      </c>
      <c r="L9" s="154">
        <v>11450.259699999995</v>
      </c>
      <c r="M9" s="158">
        <v>1393316.7171100001</v>
      </c>
    </row>
    <row r="10" spans="1:14" x14ac:dyDescent="0.25">
      <c r="A10" s="170">
        <v>42186</v>
      </c>
      <c r="B10" s="154">
        <v>226873.69795000003</v>
      </c>
      <c r="C10" s="154">
        <v>66113.656780000005</v>
      </c>
      <c r="D10" s="154">
        <v>44117.055050000003</v>
      </c>
      <c r="E10" s="154">
        <v>12138.979420000001</v>
      </c>
      <c r="F10" s="154">
        <v>24187.77173</v>
      </c>
      <c r="G10" s="154">
        <v>535343.86896999995</v>
      </c>
      <c r="H10" s="154">
        <v>143189.73834999997</v>
      </c>
      <c r="I10" s="154">
        <v>6864.44067</v>
      </c>
      <c r="J10" s="154">
        <v>26669.318429999996</v>
      </c>
      <c r="K10" s="154">
        <v>15465.121909999998</v>
      </c>
      <c r="L10" s="154">
        <v>11204.196519999998</v>
      </c>
      <c r="M10" s="158">
        <v>1085498.5273499999</v>
      </c>
    </row>
    <row r="11" spans="1:14" x14ac:dyDescent="0.25">
      <c r="A11" s="170">
        <v>42217</v>
      </c>
      <c r="B11" s="154">
        <v>223030.91668999998</v>
      </c>
      <c r="C11" s="154">
        <v>64968.794609999997</v>
      </c>
      <c r="D11" s="154">
        <v>25409.845129999994</v>
      </c>
      <c r="E11" s="154">
        <v>8124.8388199999999</v>
      </c>
      <c r="F11" s="154">
        <v>20715.645</v>
      </c>
      <c r="G11" s="154">
        <v>575442.63518999994</v>
      </c>
      <c r="H11" s="154">
        <v>127113.18730999999</v>
      </c>
      <c r="I11" s="154">
        <v>1005.2824300000001</v>
      </c>
      <c r="J11" s="154">
        <v>23747.179430000004</v>
      </c>
      <c r="K11" s="154">
        <v>13933.362989999998</v>
      </c>
      <c r="L11" s="154">
        <v>9813.816440000006</v>
      </c>
      <c r="M11" s="158">
        <v>1069558.3246099998</v>
      </c>
    </row>
    <row r="12" spans="1:14" x14ac:dyDescent="0.25">
      <c r="A12" s="170">
        <v>42248</v>
      </c>
      <c r="B12" s="154">
        <v>179637.90619000004</v>
      </c>
      <c r="C12" s="154">
        <v>63263.064210000011</v>
      </c>
      <c r="D12" s="154">
        <v>29724.43665</v>
      </c>
      <c r="E12" s="154">
        <v>11200.209829999998</v>
      </c>
      <c r="F12" s="154">
        <v>21139.266059999998</v>
      </c>
      <c r="G12" s="154">
        <v>576836.61500999983</v>
      </c>
      <c r="H12" s="154">
        <v>130239.1872</v>
      </c>
      <c r="I12" s="154">
        <v>343.47030999999998</v>
      </c>
      <c r="J12" s="154">
        <v>23092.309909999996</v>
      </c>
      <c r="K12" s="154">
        <v>12939.527120000001</v>
      </c>
      <c r="L12" s="154">
        <v>10152.782789999996</v>
      </c>
      <c r="M12" s="158">
        <v>1035476.4653699999</v>
      </c>
    </row>
    <row r="13" spans="1:14" x14ac:dyDescent="0.25">
      <c r="A13" s="170">
        <v>42278</v>
      </c>
      <c r="B13" s="154">
        <v>272073.70020999992</v>
      </c>
      <c r="C13" s="154">
        <v>60683.569099999993</v>
      </c>
      <c r="D13" s="154">
        <v>29125.573309999996</v>
      </c>
      <c r="E13" s="154">
        <v>12837.483279999999</v>
      </c>
      <c r="F13" s="154">
        <v>21652.467459999996</v>
      </c>
      <c r="G13" s="154">
        <v>583993.01772999996</v>
      </c>
      <c r="H13" s="154">
        <v>134331.34213</v>
      </c>
      <c r="I13" s="154">
        <v>1749.8150000000001</v>
      </c>
      <c r="J13" s="154">
        <v>23389.721020000005</v>
      </c>
      <c r="K13" s="154">
        <v>12561.806139999997</v>
      </c>
      <c r="L13" s="154">
        <v>10827.914880000008</v>
      </c>
      <c r="M13" s="158">
        <v>1139836.6892399997</v>
      </c>
    </row>
    <row r="14" spans="1:14" x14ac:dyDescent="0.25">
      <c r="A14" s="170">
        <v>42309</v>
      </c>
      <c r="B14" s="154">
        <v>224919.46031999998</v>
      </c>
      <c r="C14" s="154">
        <v>67032.058940000003</v>
      </c>
      <c r="D14" s="154">
        <v>15081.555539999998</v>
      </c>
      <c r="E14" s="154">
        <v>22538.250329999999</v>
      </c>
      <c r="F14" s="154">
        <v>21630.613379999999</v>
      </c>
      <c r="G14" s="154">
        <v>624369.85338000022</v>
      </c>
      <c r="H14" s="154">
        <v>144330.22819000002</v>
      </c>
      <c r="I14" s="154">
        <v>19525.115699999998</v>
      </c>
      <c r="J14" s="154">
        <v>20866.607499999998</v>
      </c>
      <c r="K14" s="154">
        <v>13231.495480000007</v>
      </c>
      <c r="L14" s="154">
        <v>7635.1120199999914</v>
      </c>
      <c r="M14" s="158">
        <v>1160293.7432800001</v>
      </c>
    </row>
    <row r="15" spans="1:14" x14ac:dyDescent="0.25">
      <c r="A15" s="170">
        <v>42339</v>
      </c>
      <c r="B15" s="154">
        <v>367857.52910999989</v>
      </c>
      <c r="C15" s="154">
        <v>17090.084759999998</v>
      </c>
      <c r="D15" s="154">
        <v>36056.45678</v>
      </c>
      <c r="E15" s="154">
        <v>24009.244099999996</v>
      </c>
      <c r="F15" s="154">
        <v>43785.933430000005</v>
      </c>
      <c r="G15" s="154">
        <v>549685.13222000003</v>
      </c>
      <c r="H15" s="154">
        <v>171046.27258999998</v>
      </c>
      <c r="I15" s="154">
        <v>1182.5517600000001</v>
      </c>
      <c r="J15" s="154">
        <v>13463.966109999998</v>
      </c>
      <c r="K15" s="154">
        <v>5237.957370000001</v>
      </c>
      <c r="L15" s="154">
        <v>8226.0087399999975</v>
      </c>
      <c r="M15" s="158">
        <v>1224177.1708599997</v>
      </c>
    </row>
    <row r="16" spans="1:14" x14ac:dyDescent="0.25">
      <c r="A16" s="127">
        <v>2016</v>
      </c>
      <c r="B16" s="153">
        <v>2858091.48942</v>
      </c>
      <c r="C16" s="153">
        <v>789867.88623999991</v>
      </c>
      <c r="D16" s="153">
        <v>972151.58817999985</v>
      </c>
      <c r="E16" s="153">
        <v>115490.27128999999</v>
      </c>
      <c r="F16" s="153">
        <v>323217.58925999998</v>
      </c>
      <c r="G16" s="153">
        <v>7712684.5644800011</v>
      </c>
      <c r="H16" s="153">
        <v>1683484.48162</v>
      </c>
      <c r="I16" s="153">
        <v>17732.115729999998</v>
      </c>
      <c r="J16" s="153">
        <v>330278.60177000001</v>
      </c>
      <c r="K16" s="153">
        <v>162196.51196000003</v>
      </c>
      <c r="L16" s="153">
        <v>168082.08981</v>
      </c>
      <c r="M16" s="153">
        <v>14802998.587990001</v>
      </c>
    </row>
    <row r="17" spans="1:13" x14ac:dyDescent="0.25">
      <c r="A17" s="170">
        <v>42370</v>
      </c>
      <c r="B17" s="154">
        <v>136070.28540999998</v>
      </c>
      <c r="C17" s="154">
        <v>16029.55711</v>
      </c>
      <c r="D17" s="154">
        <v>30812.788170000003</v>
      </c>
      <c r="E17" s="154">
        <v>15276.24718</v>
      </c>
      <c r="F17" s="154">
        <v>15021.304380000001</v>
      </c>
      <c r="G17" s="154">
        <v>646232.21521000005</v>
      </c>
      <c r="H17" s="154">
        <v>144133.52757000003</v>
      </c>
      <c r="I17" s="154">
        <v>122.19458</v>
      </c>
      <c r="J17" s="154">
        <v>14116.555880000002</v>
      </c>
      <c r="K17" s="154">
        <v>5062.8079699999998</v>
      </c>
      <c r="L17" s="154">
        <v>9053.7479100000019</v>
      </c>
      <c r="M17" s="158">
        <v>1017814.6754900002</v>
      </c>
    </row>
    <row r="18" spans="1:13" x14ac:dyDescent="0.25">
      <c r="A18" s="170">
        <v>42401</v>
      </c>
      <c r="B18" s="154">
        <v>217783.47309000001</v>
      </c>
      <c r="C18" s="154">
        <v>7562.7560500000009</v>
      </c>
      <c r="D18" s="154">
        <v>52568.836369999997</v>
      </c>
      <c r="E18" s="154">
        <v>6633.6895800000011</v>
      </c>
      <c r="F18" s="154">
        <v>19442.232739999999</v>
      </c>
      <c r="G18" s="154">
        <v>599015.2178000001</v>
      </c>
      <c r="H18" s="154">
        <v>130739.47142999999</v>
      </c>
      <c r="I18" s="154">
        <v>418.44306</v>
      </c>
      <c r="J18" s="154">
        <v>12264.277710000002</v>
      </c>
      <c r="K18" s="154">
        <v>2231.1786499999998</v>
      </c>
      <c r="L18" s="154">
        <v>10033.099060000002</v>
      </c>
      <c r="M18" s="158">
        <v>1046428.3978300001</v>
      </c>
    </row>
    <row r="19" spans="1:13" x14ac:dyDescent="0.25">
      <c r="A19" s="170">
        <v>42430</v>
      </c>
      <c r="B19" s="154">
        <v>227906.74418000001</v>
      </c>
      <c r="C19" s="154">
        <v>8860.1470500000014</v>
      </c>
      <c r="D19" s="154">
        <v>361170.68631999998</v>
      </c>
      <c r="E19" s="154">
        <v>8232.578660000001</v>
      </c>
      <c r="F19" s="154">
        <v>28512.626260000001</v>
      </c>
      <c r="G19" s="154">
        <v>615976.24658999988</v>
      </c>
      <c r="H19" s="154">
        <v>129014.99848000001</v>
      </c>
      <c r="I19" s="154">
        <v>1911.9532199999999</v>
      </c>
      <c r="J19" s="154">
        <v>27461.861259999998</v>
      </c>
      <c r="K19" s="154">
        <v>2404.45667</v>
      </c>
      <c r="L19" s="154">
        <v>25057.404589999998</v>
      </c>
      <c r="M19" s="158">
        <v>1409047.8420200001</v>
      </c>
    </row>
    <row r="20" spans="1:13" x14ac:dyDescent="0.25">
      <c r="A20" s="170">
        <v>42461</v>
      </c>
      <c r="B20" s="154">
        <v>281212.13845000003</v>
      </c>
      <c r="C20" s="154">
        <v>9157.3339299999989</v>
      </c>
      <c r="D20" s="154">
        <v>142307.52103999999</v>
      </c>
      <c r="E20" s="154">
        <v>7810.9895999999999</v>
      </c>
      <c r="F20" s="154">
        <v>27426.324619999999</v>
      </c>
      <c r="G20" s="154">
        <v>627909.28555000003</v>
      </c>
      <c r="H20" s="154">
        <v>133118.25655000002</v>
      </c>
      <c r="I20" s="154">
        <v>181.37672000000001</v>
      </c>
      <c r="J20" s="154">
        <v>15236.98201</v>
      </c>
      <c r="K20" s="154">
        <v>2721.6477400000008</v>
      </c>
      <c r="L20" s="154">
        <v>12515.334269999999</v>
      </c>
      <c r="M20" s="158">
        <v>1244360.20847</v>
      </c>
    </row>
    <row r="21" spans="1:13" x14ac:dyDescent="0.25">
      <c r="A21" s="170">
        <v>42491</v>
      </c>
      <c r="B21" s="154">
        <v>230304.86275999999</v>
      </c>
      <c r="C21" s="154">
        <v>31029.55185</v>
      </c>
      <c r="D21" s="154">
        <v>138259.73947</v>
      </c>
      <c r="E21" s="154">
        <v>7561.2068199999994</v>
      </c>
      <c r="F21" s="154">
        <v>26063.414519999998</v>
      </c>
      <c r="G21" s="154">
        <v>652500.60241999989</v>
      </c>
      <c r="H21" s="154">
        <v>136798.57030000002</v>
      </c>
      <c r="I21" s="154">
        <v>352.01544000000001</v>
      </c>
      <c r="J21" s="154">
        <v>41919.469349999999</v>
      </c>
      <c r="K21" s="154">
        <v>9109.7440199999983</v>
      </c>
      <c r="L21" s="154">
        <v>32809.725330000001</v>
      </c>
      <c r="M21" s="158">
        <v>1264789.4329299999</v>
      </c>
    </row>
    <row r="22" spans="1:13" x14ac:dyDescent="0.25">
      <c r="A22" s="170">
        <v>42522</v>
      </c>
      <c r="B22" s="154">
        <v>193436.86254999999</v>
      </c>
      <c r="C22" s="154">
        <v>282974.52628999995</v>
      </c>
      <c r="D22" s="154">
        <v>41757.534319999999</v>
      </c>
      <c r="E22" s="154">
        <v>8110.8252999999995</v>
      </c>
      <c r="F22" s="154">
        <v>31785.556150000004</v>
      </c>
      <c r="G22" s="154">
        <v>654564.43327000004</v>
      </c>
      <c r="H22" s="154">
        <v>132422.33529000002</v>
      </c>
      <c r="I22" s="154">
        <v>511.45042999999998</v>
      </c>
      <c r="J22" s="154">
        <v>68170.13642000001</v>
      </c>
      <c r="K22" s="154">
        <v>55200.300120000014</v>
      </c>
      <c r="L22" s="154">
        <v>12969.836299999995</v>
      </c>
      <c r="M22" s="158">
        <v>1413733.6600200001</v>
      </c>
    </row>
    <row r="23" spans="1:13" x14ac:dyDescent="0.25">
      <c r="A23" s="170">
        <v>42552</v>
      </c>
      <c r="B23" s="154">
        <v>262925.86194999999</v>
      </c>
      <c r="C23" s="154">
        <v>94870.66317</v>
      </c>
      <c r="D23" s="154">
        <v>35205.224369999996</v>
      </c>
      <c r="E23" s="154">
        <v>8444.3577799999985</v>
      </c>
      <c r="F23" s="154">
        <v>27365.047170000002</v>
      </c>
      <c r="G23" s="154">
        <v>656149.91802999994</v>
      </c>
      <c r="H23" s="154">
        <v>154354.26941000001</v>
      </c>
      <c r="I23" s="154">
        <v>1484.5101999999999</v>
      </c>
      <c r="J23" s="154">
        <v>29052.976290000002</v>
      </c>
      <c r="K23" s="154">
        <v>17326.81682</v>
      </c>
      <c r="L23" s="154">
        <v>11726.159470000002</v>
      </c>
      <c r="M23" s="158">
        <v>1269852.8283699998</v>
      </c>
    </row>
    <row r="24" spans="1:13" x14ac:dyDescent="0.25">
      <c r="A24" s="170">
        <v>42583</v>
      </c>
      <c r="B24" s="154">
        <v>235197.89152999999</v>
      </c>
      <c r="C24" s="154">
        <v>82474.636399999988</v>
      </c>
      <c r="D24" s="154">
        <v>31051.657099999997</v>
      </c>
      <c r="E24" s="154">
        <v>8016.3771200000001</v>
      </c>
      <c r="F24" s="154">
        <v>31655.03556</v>
      </c>
      <c r="G24" s="154">
        <v>627981.46311999997</v>
      </c>
      <c r="H24" s="154">
        <v>128739.30554</v>
      </c>
      <c r="I24" s="154">
        <v>725.00893999999994</v>
      </c>
      <c r="J24" s="154">
        <v>27780.337030000002</v>
      </c>
      <c r="K24" s="154">
        <v>16876.301809999997</v>
      </c>
      <c r="L24" s="154">
        <v>10904.035220000005</v>
      </c>
      <c r="M24" s="158">
        <v>1173621.7123400001</v>
      </c>
    </row>
    <row r="25" spans="1:13" x14ac:dyDescent="0.25">
      <c r="A25" s="170">
        <v>42614</v>
      </c>
      <c r="B25" s="154">
        <v>229185.47534</v>
      </c>
      <c r="C25" s="154">
        <v>67798.948810000002</v>
      </c>
      <c r="D25" s="154">
        <v>40505.765780000002</v>
      </c>
      <c r="E25" s="154">
        <v>7967.4712900000013</v>
      </c>
      <c r="F25" s="154">
        <v>24760.6482</v>
      </c>
      <c r="G25" s="154">
        <v>635763.82033000002</v>
      </c>
      <c r="H25" s="154">
        <v>142739.20491999999</v>
      </c>
      <c r="I25" s="154">
        <v>671.16584</v>
      </c>
      <c r="J25" s="154">
        <v>26049.747350000001</v>
      </c>
      <c r="K25" s="154">
        <v>14482.944989999998</v>
      </c>
      <c r="L25" s="154">
        <v>11566.802360000003</v>
      </c>
      <c r="M25" s="158">
        <v>1175442.24786</v>
      </c>
    </row>
    <row r="26" spans="1:13" x14ac:dyDescent="0.25">
      <c r="A26" s="170">
        <v>42644</v>
      </c>
      <c r="B26" s="154">
        <v>234394.80035000003</v>
      </c>
      <c r="C26" s="154">
        <v>85227.338639999987</v>
      </c>
      <c r="D26" s="154">
        <v>44676.035250000001</v>
      </c>
      <c r="E26" s="154">
        <v>10545.754289999999</v>
      </c>
      <c r="F26" s="154">
        <v>26713.51614</v>
      </c>
      <c r="G26" s="154">
        <v>674881.19308000011</v>
      </c>
      <c r="H26" s="154">
        <v>140808.10801999999</v>
      </c>
      <c r="I26" s="154">
        <v>2491.5168699999999</v>
      </c>
      <c r="J26" s="154">
        <v>28697.320190000002</v>
      </c>
      <c r="K26" s="154">
        <v>16885.008450000001</v>
      </c>
      <c r="L26" s="154">
        <v>11812.311740000001</v>
      </c>
      <c r="M26" s="158">
        <v>1248435.5828300002</v>
      </c>
    </row>
    <row r="27" spans="1:13" x14ac:dyDescent="0.25">
      <c r="A27" s="170">
        <v>42675</v>
      </c>
      <c r="B27" s="154">
        <v>202718.03531000001</v>
      </c>
      <c r="C27" s="154">
        <v>85530.627950000024</v>
      </c>
      <c r="D27" s="154">
        <v>25331.17121</v>
      </c>
      <c r="E27" s="154">
        <v>13985.573490000001</v>
      </c>
      <c r="F27" s="154">
        <v>28029.37239</v>
      </c>
      <c r="G27" s="154">
        <v>658296.81840000022</v>
      </c>
      <c r="H27" s="154">
        <v>144168.17288</v>
      </c>
      <c r="I27" s="154">
        <v>2590.2149399999998</v>
      </c>
      <c r="J27" s="154">
        <v>25310.234</v>
      </c>
      <c r="K27" s="154">
        <v>14562.531399999996</v>
      </c>
      <c r="L27" s="154">
        <v>10747.702600000004</v>
      </c>
      <c r="M27" s="158">
        <v>1185960.2205700004</v>
      </c>
    </row>
    <row r="28" spans="1:13" x14ac:dyDescent="0.25">
      <c r="A28" s="170">
        <v>42705</v>
      </c>
      <c r="B28" s="154">
        <v>406955.05849999998</v>
      </c>
      <c r="C28" s="154">
        <v>18351.798990000003</v>
      </c>
      <c r="D28" s="154">
        <v>28504.628779999999</v>
      </c>
      <c r="E28" s="154">
        <v>12905.20018</v>
      </c>
      <c r="F28" s="154">
        <v>36442.511130000006</v>
      </c>
      <c r="G28" s="154">
        <v>663413.35068000003</v>
      </c>
      <c r="H28" s="154">
        <v>166448.26123</v>
      </c>
      <c r="I28" s="154">
        <v>6272.2654899999998</v>
      </c>
      <c r="J28" s="154">
        <v>14218.70428</v>
      </c>
      <c r="K28" s="154">
        <v>5332.7733199999993</v>
      </c>
      <c r="L28" s="154">
        <v>8885.9309600000015</v>
      </c>
      <c r="M28" s="158">
        <v>1353511.77926</v>
      </c>
    </row>
    <row r="29" spans="1:13" customFormat="1" x14ac:dyDescent="0.25">
      <c r="A29" s="127">
        <v>2017</v>
      </c>
      <c r="B29" s="153">
        <v>2790541.8856699998</v>
      </c>
      <c r="C29" s="153">
        <v>794932.89795999997</v>
      </c>
      <c r="D29" s="153">
        <v>1051560.37785</v>
      </c>
      <c r="E29" s="153">
        <v>142971.24125999998</v>
      </c>
      <c r="F29" s="153">
        <v>368918.20805999998</v>
      </c>
      <c r="G29" s="153">
        <v>7923382.6552900001</v>
      </c>
      <c r="H29" s="153">
        <v>1825098.0804799998</v>
      </c>
      <c r="I29" s="153">
        <v>6444.2729499999959</v>
      </c>
      <c r="J29" s="153">
        <v>338688.07626</v>
      </c>
      <c r="K29" s="153">
        <v>166737.85594000001</v>
      </c>
      <c r="L29" s="153">
        <v>171950.22031999996</v>
      </c>
      <c r="M29" s="153">
        <v>15242537.695779998</v>
      </c>
    </row>
    <row r="30" spans="1:13" x14ac:dyDescent="0.25">
      <c r="A30" s="170">
        <v>42736</v>
      </c>
      <c r="B30" s="154">
        <v>128162.25930999999</v>
      </c>
      <c r="C30" s="154">
        <v>18969.157910000005</v>
      </c>
      <c r="D30" s="154">
        <v>65980.189920000004</v>
      </c>
      <c r="E30" s="154">
        <v>7429.93714</v>
      </c>
      <c r="F30" s="154">
        <v>23917.099699999999</v>
      </c>
      <c r="G30" s="154">
        <v>693674.49425999983</v>
      </c>
      <c r="H30" s="154">
        <v>172300.50175999996</v>
      </c>
      <c r="I30" s="154">
        <v>469.87376</v>
      </c>
      <c r="J30" s="154">
        <v>17626.535250000001</v>
      </c>
      <c r="K30" s="155">
        <v>5910.7251299999998</v>
      </c>
      <c r="L30" s="156">
        <v>11715.810120000002</v>
      </c>
      <c r="M30" s="158">
        <v>1128530.0490099997</v>
      </c>
    </row>
    <row r="31" spans="1:13" x14ac:dyDescent="0.25">
      <c r="A31" s="170">
        <v>42767</v>
      </c>
      <c r="B31" s="154">
        <v>260427.41678999999</v>
      </c>
      <c r="C31" s="154">
        <v>9877.1714400000001</v>
      </c>
      <c r="D31" s="154">
        <v>347576.73751000006</v>
      </c>
      <c r="E31" s="154">
        <v>7118.13447</v>
      </c>
      <c r="F31" s="154">
        <v>22019.988299999997</v>
      </c>
      <c r="G31" s="154">
        <v>606647.94007000001</v>
      </c>
      <c r="H31" s="154">
        <v>128255.16540000001</v>
      </c>
      <c r="I31" s="154">
        <v>678.64787999999999</v>
      </c>
      <c r="J31" s="154">
        <v>26213.964190000006</v>
      </c>
      <c r="K31" s="155">
        <v>2836.1012799999999</v>
      </c>
      <c r="L31" s="156">
        <v>23377.862910000007</v>
      </c>
      <c r="M31" s="158">
        <v>1408815.1660500001</v>
      </c>
    </row>
    <row r="32" spans="1:13" x14ac:dyDescent="0.25">
      <c r="A32" s="170">
        <v>42795</v>
      </c>
      <c r="B32" s="154">
        <v>228815.51334</v>
      </c>
      <c r="C32" s="154">
        <v>10710.201140000001</v>
      </c>
      <c r="D32" s="154">
        <v>135289.46153999999</v>
      </c>
      <c r="E32" s="154">
        <v>9166.6373199999998</v>
      </c>
      <c r="F32" s="154">
        <v>30079.169130000002</v>
      </c>
      <c r="G32" s="154">
        <v>615382.96755000006</v>
      </c>
      <c r="H32" s="154">
        <v>140465.49192</v>
      </c>
      <c r="I32" s="154">
        <v>358.63364000000001</v>
      </c>
      <c r="J32" s="154">
        <v>18553.152129999999</v>
      </c>
      <c r="K32" s="155">
        <v>3036.4569999999999</v>
      </c>
      <c r="L32" s="156">
        <v>15516.695129999998</v>
      </c>
      <c r="M32" s="158">
        <v>1188821.22771</v>
      </c>
    </row>
    <row r="33" spans="1:13" x14ac:dyDescent="0.25">
      <c r="A33" s="170">
        <v>42826</v>
      </c>
      <c r="B33" s="154">
        <v>199407.69675999999</v>
      </c>
      <c r="C33" s="154">
        <v>15135.65854</v>
      </c>
      <c r="D33" s="154">
        <v>120023.08482</v>
      </c>
      <c r="E33" s="154">
        <v>7927.9790400000002</v>
      </c>
      <c r="F33" s="154">
        <v>23041.830530000003</v>
      </c>
      <c r="G33" s="154">
        <v>649611.75982999976</v>
      </c>
      <c r="H33" s="154">
        <v>136863.22279999999</v>
      </c>
      <c r="I33" s="154">
        <v>725.10748999999998</v>
      </c>
      <c r="J33" s="154">
        <v>14873.688840000001</v>
      </c>
      <c r="K33" s="155">
        <v>4314.6627400000007</v>
      </c>
      <c r="L33" s="156">
        <v>10559.026099999999</v>
      </c>
      <c r="M33" s="158">
        <v>1167610.0286499998</v>
      </c>
    </row>
    <row r="34" spans="1:13" x14ac:dyDescent="0.25">
      <c r="A34" s="170">
        <v>42856</v>
      </c>
      <c r="B34" s="154">
        <v>238295.81331</v>
      </c>
      <c r="C34" s="154">
        <v>35080.753920000003</v>
      </c>
      <c r="D34" s="154">
        <v>122861.71605</v>
      </c>
      <c r="E34" s="154">
        <v>11269.867779999999</v>
      </c>
      <c r="F34" s="154">
        <v>29409.11794</v>
      </c>
      <c r="G34" s="154">
        <v>628857.60272999993</v>
      </c>
      <c r="H34" s="154">
        <v>140113.85752999998</v>
      </c>
      <c r="I34" s="154">
        <v>690.12731999999994</v>
      </c>
      <c r="J34" s="154">
        <v>42205.150750000001</v>
      </c>
      <c r="K34" s="155">
        <v>9239.1785600000003</v>
      </c>
      <c r="L34" s="156">
        <v>32965.97219</v>
      </c>
      <c r="M34" s="158">
        <v>1248784.0073299997</v>
      </c>
    </row>
    <row r="35" spans="1:13" x14ac:dyDescent="0.25">
      <c r="A35" s="170">
        <v>42887</v>
      </c>
      <c r="B35" s="154">
        <v>277600.92546000006</v>
      </c>
      <c r="C35" s="154">
        <v>294885.86359999998</v>
      </c>
      <c r="D35" s="154">
        <v>40909.385490000001</v>
      </c>
      <c r="E35" s="154">
        <v>9848.3657400000011</v>
      </c>
      <c r="F35" s="154">
        <v>30997.791959999999</v>
      </c>
      <c r="G35" s="154">
        <v>660747.69752000005</v>
      </c>
      <c r="H35" s="154">
        <v>148203.92715999999</v>
      </c>
      <c r="I35" s="154">
        <v>1004.78641</v>
      </c>
      <c r="J35" s="154">
        <v>67558.46166999999</v>
      </c>
      <c r="K35" s="155">
        <v>54609.553780000002</v>
      </c>
      <c r="L35" s="156">
        <v>12948.907889999988</v>
      </c>
      <c r="M35" s="158">
        <v>1531757.2050100002</v>
      </c>
    </row>
    <row r="36" spans="1:13" x14ac:dyDescent="0.25">
      <c r="A36" s="170">
        <v>42917</v>
      </c>
      <c r="B36" s="154">
        <v>197991.88181999998</v>
      </c>
      <c r="C36" s="154">
        <v>76612.265520000001</v>
      </c>
      <c r="D36" s="154">
        <v>42269.99697</v>
      </c>
      <c r="E36" s="154">
        <v>9236.9705199999989</v>
      </c>
      <c r="F36" s="154">
        <v>28392.899120000002</v>
      </c>
      <c r="G36" s="154">
        <v>660861.62620000006</v>
      </c>
      <c r="H36" s="154">
        <v>156005.53833999997</v>
      </c>
      <c r="I36" s="154">
        <v>436.70203999999995</v>
      </c>
      <c r="J36" s="154">
        <v>29756.658589999999</v>
      </c>
      <c r="K36" s="155">
        <v>17984.52375</v>
      </c>
      <c r="L36" s="156">
        <v>11772.134839999999</v>
      </c>
      <c r="M36" s="158">
        <v>1201564.5391199996</v>
      </c>
    </row>
    <row r="37" spans="1:13" x14ac:dyDescent="0.25">
      <c r="A37" s="170">
        <v>42948</v>
      </c>
      <c r="B37" s="154">
        <v>210149.32561</v>
      </c>
      <c r="C37" s="154">
        <v>77089.540229999984</v>
      </c>
      <c r="D37" s="154">
        <v>53390.832750000001</v>
      </c>
      <c r="E37" s="154">
        <v>27119.11764</v>
      </c>
      <c r="F37" s="154">
        <v>39434.965450000003</v>
      </c>
      <c r="G37" s="154">
        <v>653544.77367999987</v>
      </c>
      <c r="H37" s="154">
        <v>149737.99560999998</v>
      </c>
      <c r="I37" s="154">
        <v>589.63441</v>
      </c>
      <c r="J37" s="154">
        <v>30791.931230000006</v>
      </c>
      <c r="K37" s="155">
        <v>17615.65899</v>
      </c>
      <c r="L37" s="156">
        <v>13176.272240000006</v>
      </c>
      <c r="M37" s="158">
        <v>1241848.1166099997</v>
      </c>
    </row>
    <row r="38" spans="1:13" x14ac:dyDescent="0.25">
      <c r="A38" s="170">
        <v>42979</v>
      </c>
      <c r="B38" s="154">
        <v>277966.48968</v>
      </c>
      <c r="C38" s="154">
        <v>76766.578640000022</v>
      </c>
      <c r="D38" s="154">
        <v>52884.236199999999</v>
      </c>
      <c r="E38" s="154">
        <v>9500.7960300000013</v>
      </c>
      <c r="F38" s="154">
        <v>37571.814019999998</v>
      </c>
      <c r="G38" s="154">
        <v>677980.03396999999</v>
      </c>
      <c r="H38" s="154">
        <v>166306.89350000006</v>
      </c>
      <c r="I38" s="154">
        <v>16254.35734</v>
      </c>
      <c r="J38" s="154">
        <v>30243.585400000004</v>
      </c>
      <c r="K38" s="155">
        <v>15464.01233</v>
      </c>
      <c r="L38" s="156">
        <v>14779.573070000004</v>
      </c>
      <c r="M38" s="158">
        <v>1345474.7847800001</v>
      </c>
    </row>
    <row r="39" spans="1:13" x14ac:dyDescent="0.25">
      <c r="A39" s="170">
        <v>43009</v>
      </c>
      <c r="B39" s="154">
        <v>237796.01435999997</v>
      </c>
      <c r="C39" s="154">
        <v>81337.892160000018</v>
      </c>
      <c r="D39" s="154">
        <v>28214.412399999997</v>
      </c>
      <c r="E39" s="154">
        <v>23168.364529999999</v>
      </c>
      <c r="F39" s="154">
        <v>30709.873770000002</v>
      </c>
      <c r="G39" s="154">
        <v>668557.40385999973</v>
      </c>
      <c r="H39" s="154">
        <v>143282.92757999999</v>
      </c>
      <c r="I39" s="154">
        <v>-15793.124890000003</v>
      </c>
      <c r="J39" s="154">
        <v>25292.958649999993</v>
      </c>
      <c r="K39" s="155">
        <v>15697.99984</v>
      </c>
      <c r="L39" s="156">
        <v>9594.9588099999928</v>
      </c>
      <c r="M39" s="158">
        <v>1222566.7224199995</v>
      </c>
    </row>
    <row r="40" spans="1:13" x14ac:dyDescent="0.25">
      <c r="A40" s="170">
        <v>43040</v>
      </c>
      <c r="B40" s="154">
        <v>250862.40977999999</v>
      </c>
      <c r="C40" s="154">
        <v>71727.144180000003</v>
      </c>
      <c r="D40" s="154">
        <v>21284.81438</v>
      </c>
      <c r="E40" s="154">
        <v>8575.7722699999995</v>
      </c>
      <c r="F40" s="154">
        <v>33354.520819999998</v>
      </c>
      <c r="G40" s="154">
        <v>682096.24583000015</v>
      </c>
      <c r="H40" s="154">
        <v>148839.96699999998</v>
      </c>
      <c r="I40" s="154">
        <v>503.37965000000003</v>
      </c>
      <c r="J40" s="154">
        <v>22120.803800000002</v>
      </c>
      <c r="K40" s="155">
        <v>14486.426869999999</v>
      </c>
      <c r="L40" s="156">
        <v>7634.3769300000022</v>
      </c>
      <c r="M40" s="158">
        <v>1239365.0577100003</v>
      </c>
    </row>
    <row r="41" spans="1:13" x14ac:dyDescent="0.25">
      <c r="A41" s="170">
        <v>43070</v>
      </c>
      <c r="B41" s="154">
        <v>283066.13945000002</v>
      </c>
      <c r="C41" s="154">
        <v>26740.670679999996</v>
      </c>
      <c r="D41" s="154">
        <v>20875.509819999999</v>
      </c>
      <c r="E41" s="154">
        <v>12609.298779999999</v>
      </c>
      <c r="F41" s="154">
        <v>39989.137320000002</v>
      </c>
      <c r="G41" s="154">
        <v>725420.1097899999</v>
      </c>
      <c r="H41" s="154">
        <v>194722.59188000002</v>
      </c>
      <c r="I41" s="154">
        <v>526.14790000000005</v>
      </c>
      <c r="J41" s="154">
        <v>13451.18576</v>
      </c>
      <c r="K41" s="155">
        <v>5542.5556699999997</v>
      </c>
      <c r="L41" s="156">
        <v>7908.6300900000006</v>
      </c>
      <c r="M41" s="158">
        <v>1317400.7913799998</v>
      </c>
    </row>
    <row r="42" spans="1:13" x14ac:dyDescent="0.25">
      <c r="A42" s="126" t="s">
        <v>120</v>
      </c>
      <c r="B42" s="153">
        <v>3168567.8053599992</v>
      </c>
      <c r="C42" s="153">
        <v>889375.67819000001</v>
      </c>
      <c r="D42" s="153">
        <v>1130533.6272499999</v>
      </c>
      <c r="E42" s="153">
        <v>117520.26505</v>
      </c>
      <c r="F42" s="153">
        <v>411701.25734000001</v>
      </c>
      <c r="G42" s="153">
        <v>8362356.2459000014</v>
      </c>
      <c r="H42" s="153">
        <v>1872080.3545199998</v>
      </c>
      <c r="I42" s="153">
        <v>23043.299089999993</v>
      </c>
      <c r="J42" s="153">
        <v>349237.26761000004</v>
      </c>
      <c r="K42" s="153">
        <v>176285.35433999999</v>
      </c>
      <c r="L42" s="153">
        <v>172951.91327000002</v>
      </c>
      <c r="M42" s="153">
        <v>16324415.800310001</v>
      </c>
    </row>
    <row r="43" spans="1:13" x14ac:dyDescent="0.25">
      <c r="A43" s="170">
        <v>43101</v>
      </c>
      <c r="B43" s="154">
        <v>220869.32225999999</v>
      </c>
      <c r="C43" s="154">
        <v>25249.773459999997</v>
      </c>
      <c r="D43" s="154">
        <v>88713.37242</v>
      </c>
      <c r="E43" s="154">
        <v>8503.18217</v>
      </c>
      <c r="F43" s="154">
        <v>24545.658800000001</v>
      </c>
      <c r="G43" s="154">
        <v>741021.40118999977</v>
      </c>
      <c r="H43" s="154">
        <v>152504.53563999999</v>
      </c>
      <c r="I43" s="154">
        <v>445.77228000000002</v>
      </c>
      <c r="J43" s="154">
        <v>19578.443470000002</v>
      </c>
      <c r="K43" s="155">
        <v>7174.6361999999999</v>
      </c>
      <c r="L43" s="156">
        <v>12403.807270000001</v>
      </c>
      <c r="M43" s="158">
        <v>1281431.4616899996</v>
      </c>
    </row>
    <row r="44" spans="1:13" x14ac:dyDescent="0.25">
      <c r="A44" s="170">
        <v>43132</v>
      </c>
      <c r="B44" s="154">
        <v>236429.89621000001</v>
      </c>
      <c r="C44" s="154">
        <v>13855.64567</v>
      </c>
      <c r="D44" s="154">
        <v>360204.32284999994</v>
      </c>
      <c r="E44" s="154">
        <v>6704.8975799999998</v>
      </c>
      <c r="F44" s="154">
        <v>26436.369030000002</v>
      </c>
      <c r="G44" s="154">
        <v>664738.44275000016</v>
      </c>
      <c r="H44" s="154">
        <v>114884.33433999999</v>
      </c>
      <c r="I44" s="154">
        <v>695.07619999999997</v>
      </c>
      <c r="J44" s="154">
        <v>26271.240119999999</v>
      </c>
      <c r="K44" s="155">
        <v>3225.21533</v>
      </c>
      <c r="L44" s="156">
        <v>23046.024789999999</v>
      </c>
      <c r="M44" s="158">
        <v>1450220.2247500001</v>
      </c>
    </row>
    <row r="45" spans="1:13" x14ac:dyDescent="0.25">
      <c r="A45" s="170">
        <v>43160</v>
      </c>
      <c r="B45" s="154">
        <v>243931.08703999998</v>
      </c>
      <c r="C45" s="154">
        <v>15709.181760000001</v>
      </c>
      <c r="D45" s="154">
        <v>146647.39171999999</v>
      </c>
      <c r="E45" s="154">
        <v>9729.5573099999983</v>
      </c>
      <c r="F45" s="154">
        <v>33346.837789999998</v>
      </c>
      <c r="G45" s="154">
        <v>624179.76016000006</v>
      </c>
      <c r="H45" s="154">
        <v>139599.78327000004</v>
      </c>
      <c r="I45" s="154">
        <v>998.55723999999998</v>
      </c>
      <c r="J45" s="154">
        <v>15138.062240000003</v>
      </c>
      <c r="K45" s="155">
        <v>3173.55791</v>
      </c>
      <c r="L45" s="156">
        <v>11964.504330000003</v>
      </c>
      <c r="M45" s="158">
        <v>1229280.2185300002</v>
      </c>
    </row>
    <row r="46" spans="1:13" x14ac:dyDescent="0.25">
      <c r="A46" s="170">
        <v>43191</v>
      </c>
      <c r="B46" s="154">
        <v>242555.36886000002</v>
      </c>
      <c r="C46" s="154">
        <v>19382.574710000001</v>
      </c>
      <c r="D46" s="154">
        <v>135572.25474</v>
      </c>
      <c r="E46" s="154">
        <v>9585.3816400000014</v>
      </c>
      <c r="F46" s="154">
        <v>36724.370200000005</v>
      </c>
      <c r="G46" s="154">
        <v>694147.77836000011</v>
      </c>
      <c r="H46" s="154">
        <v>152668.57012000002</v>
      </c>
      <c r="I46" s="156">
        <v>385.03651000000002</v>
      </c>
      <c r="J46" s="156">
        <v>14362.519699999999</v>
      </c>
      <c r="K46" s="155">
        <v>3696.6473599999999</v>
      </c>
      <c r="L46" s="156">
        <v>10665.872339999998</v>
      </c>
      <c r="M46" s="158">
        <v>1305383.8548400002</v>
      </c>
    </row>
    <row r="47" spans="1:13" x14ac:dyDescent="0.25">
      <c r="A47" s="170">
        <v>43221</v>
      </c>
      <c r="B47" s="154">
        <v>275311.20028999989</v>
      </c>
      <c r="C47" s="154">
        <v>43681.445489999998</v>
      </c>
      <c r="D47" s="154">
        <v>127938.03305000001</v>
      </c>
      <c r="E47" s="154">
        <v>10337.435789999998</v>
      </c>
      <c r="F47" s="154">
        <v>32509.584979999996</v>
      </c>
      <c r="G47" s="154">
        <v>638241.14172000031</v>
      </c>
      <c r="H47" s="154">
        <v>156787.95577</v>
      </c>
      <c r="I47" s="156">
        <v>1227.6443400000001</v>
      </c>
      <c r="J47" s="156">
        <v>42973.990730000005</v>
      </c>
      <c r="K47" s="155">
        <v>9543.9196999999986</v>
      </c>
      <c r="L47" s="156">
        <v>33430.071030000006</v>
      </c>
      <c r="M47" s="158">
        <v>1329008.4321600001</v>
      </c>
    </row>
    <row r="48" spans="1:13" x14ac:dyDescent="0.25">
      <c r="A48" s="170">
        <v>43252</v>
      </c>
      <c r="B48" s="154">
        <v>231506.88235999999</v>
      </c>
      <c r="C48" s="154">
        <v>317659.44413000002</v>
      </c>
      <c r="D48" s="154">
        <v>37233.896159999997</v>
      </c>
      <c r="E48" s="154">
        <v>7945.5029800000002</v>
      </c>
      <c r="F48" s="154">
        <v>35075.978940000008</v>
      </c>
      <c r="G48" s="154">
        <v>659959.51657999994</v>
      </c>
      <c r="H48" s="154">
        <v>135179.73243</v>
      </c>
      <c r="I48" s="156">
        <v>517.02705000000003</v>
      </c>
      <c r="J48" s="156">
        <v>66796.842329999999</v>
      </c>
      <c r="K48" s="155">
        <v>55449.236549999994</v>
      </c>
      <c r="L48" s="156">
        <v>11347.605780000005</v>
      </c>
      <c r="M48" s="158">
        <v>1491874.82296</v>
      </c>
    </row>
    <row r="49" spans="1:13" x14ac:dyDescent="0.25">
      <c r="A49" s="170">
        <v>43282</v>
      </c>
      <c r="B49" s="154">
        <v>251811.32259999998</v>
      </c>
      <c r="C49" s="154">
        <v>90667.838799999998</v>
      </c>
      <c r="D49" s="154">
        <v>50402.48982000001</v>
      </c>
      <c r="E49" s="154">
        <v>14320.802470000001</v>
      </c>
      <c r="F49" s="154">
        <v>41433.666010000015</v>
      </c>
      <c r="G49" s="154">
        <v>726354.61884999997</v>
      </c>
      <c r="H49" s="154">
        <v>180880.71862</v>
      </c>
      <c r="I49" s="156">
        <v>15171.090199999997</v>
      </c>
      <c r="J49" s="156">
        <v>33153.208680000003</v>
      </c>
      <c r="K49" s="155">
        <v>18564.087940000001</v>
      </c>
      <c r="L49" s="156">
        <v>14589.120740000002</v>
      </c>
      <c r="M49" s="158">
        <v>1404195.7560499997</v>
      </c>
    </row>
    <row r="50" spans="1:13" x14ac:dyDescent="0.25">
      <c r="A50" s="170">
        <v>43313</v>
      </c>
      <c r="B50" s="154">
        <v>274454.90243999998</v>
      </c>
      <c r="C50" s="154">
        <v>88301.507060000004</v>
      </c>
      <c r="D50" s="154">
        <v>44484.586560000011</v>
      </c>
      <c r="E50" s="154">
        <v>9409.9937900000004</v>
      </c>
      <c r="F50" s="154">
        <v>39047.356550000004</v>
      </c>
      <c r="G50" s="154">
        <v>696784.59584000008</v>
      </c>
      <c r="H50" s="154">
        <v>149182.94005999999</v>
      </c>
      <c r="I50" s="156">
        <v>878.25002000000006</v>
      </c>
      <c r="J50" s="156">
        <v>31688.509040000001</v>
      </c>
      <c r="K50" s="155">
        <v>18856.41576</v>
      </c>
      <c r="L50" s="156">
        <v>12832.093280000001</v>
      </c>
      <c r="M50" s="158">
        <v>1334232.6413599998</v>
      </c>
    </row>
    <row r="51" spans="1:13" x14ac:dyDescent="0.25">
      <c r="A51" s="170">
        <v>43344</v>
      </c>
      <c r="B51" s="154">
        <v>274143.17212999996</v>
      </c>
      <c r="C51" s="154">
        <v>84548.972980000006</v>
      </c>
      <c r="D51" s="154">
        <v>39554.369019999998</v>
      </c>
      <c r="E51" s="154">
        <v>8822.8908499999998</v>
      </c>
      <c r="F51" s="154">
        <v>27727.817560000003</v>
      </c>
      <c r="G51" s="154">
        <v>730896.85731999984</v>
      </c>
      <c r="H51" s="154">
        <v>168062.59901000003</v>
      </c>
      <c r="I51" s="156">
        <v>556.25914</v>
      </c>
      <c r="J51" s="156">
        <v>29630.947829999997</v>
      </c>
      <c r="K51" s="155">
        <v>17119.494750000002</v>
      </c>
      <c r="L51" s="156">
        <v>12511.453079999996</v>
      </c>
      <c r="M51" s="158">
        <v>1363943.8858399999</v>
      </c>
    </row>
    <row r="52" spans="1:13" x14ac:dyDescent="0.25">
      <c r="A52" s="170">
        <v>43374</v>
      </c>
      <c r="B52" s="154">
        <v>214661.05697000001</v>
      </c>
      <c r="C52" s="154">
        <v>89377.437310000008</v>
      </c>
      <c r="D52" s="154">
        <v>33467.751750000003</v>
      </c>
      <c r="E52" s="154">
        <v>10907.846600000001</v>
      </c>
      <c r="F52" s="154">
        <v>38698.628429999997</v>
      </c>
      <c r="G52" s="154">
        <v>695314.61953999999</v>
      </c>
      <c r="H52" s="154">
        <v>156239.64539000002</v>
      </c>
      <c r="I52" s="156">
        <v>1461.1508999999999</v>
      </c>
      <c r="J52" s="156">
        <v>28978.226079999997</v>
      </c>
      <c r="K52" s="155">
        <v>18257.279829999999</v>
      </c>
      <c r="L52" s="156">
        <v>10720.946249999997</v>
      </c>
      <c r="M52" s="158">
        <v>1269106.3629699999</v>
      </c>
    </row>
    <row r="53" spans="1:13" x14ac:dyDescent="0.25">
      <c r="A53" s="170">
        <v>43405</v>
      </c>
      <c r="B53" s="154">
        <v>302851.17984</v>
      </c>
      <c r="C53" s="154">
        <v>77016.74374999998</v>
      </c>
      <c r="D53" s="154">
        <v>26333.24739</v>
      </c>
      <c r="E53" s="154">
        <v>12438.480229999999</v>
      </c>
      <c r="F53" s="154">
        <v>43087.763469999998</v>
      </c>
      <c r="G53" s="154">
        <v>741902.48518999992</v>
      </c>
      <c r="H53" s="154">
        <v>169441.79377999998</v>
      </c>
      <c r="I53" s="156">
        <v>339.68113999999997</v>
      </c>
      <c r="J53" s="156">
        <v>24395.428109999997</v>
      </c>
      <c r="K53" s="155">
        <v>15478.710590000001</v>
      </c>
      <c r="L53" s="156">
        <v>8916.7175199999965</v>
      </c>
      <c r="M53" s="158">
        <v>1397806.8028999998</v>
      </c>
    </row>
    <row r="54" spans="1:13" x14ac:dyDescent="0.25">
      <c r="A54" s="170">
        <v>43435</v>
      </c>
      <c r="B54" s="154">
        <v>400042.41436</v>
      </c>
      <c r="C54" s="154">
        <v>23925.113070000003</v>
      </c>
      <c r="D54" s="154">
        <v>39981.911770000021</v>
      </c>
      <c r="E54" s="154">
        <v>8814.293639999998</v>
      </c>
      <c r="F54" s="154">
        <v>33067.225579999998</v>
      </c>
      <c r="G54" s="154">
        <v>748815.02839999995</v>
      </c>
      <c r="H54" s="154">
        <v>196647.74609</v>
      </c>
      <c r="I54" s="156">
        <v>367.75407000000001</v>
      </c>
      <c r="J54" s="156">
        <v>16269.849279999999</v>
      </c>
      <c r="K54" s="155">
        <v>5746.1524200000003</v>
      </c>
      <c r="L54" s="156">
        <v>10523.696859999998</v>
      </c>
      <c r="M54" s="158">
        <v>1467931.33626</v>
      </c>
    </row>
    <row r="55" spans="1:13" x14ac:dyDescent="0.25">
      <c r="A55" s="126">
        <v>2019</v>
      </c>
      <c r="B55" s="153">
        <v>3080033.6664499999</v>
      </c>
      <c r="C55" s="153">
        <v>994837.91120999982</v>
      </c>
      <c r="D55" s="153">
        <v>1247198.63659</v>
      </c>
      <c r="E55" s="153">
        <v>137657.98275</v>
      </c>
      <c r="F55" s="153">
        <v>414299.39750000008</v>
      </c>
      <c r="G55" s="153">
        <v>8173794.5116400011</v>
      </c>
      <c r="H55" s="153">
        <v>1990723.1065800001</v>
      </c>
      <c r="I55" s="153">
        <v>18123.061469999993</v>
      </c>
      <c r="J55" s="153">
        <v>378612.65321999998</v>
      </c>
      <c r="K55" s="153">
        <v>188637.46059</v>
      </c>
      <c r="L55" s="153">
        <v>189975.19263000003</v>
      </c>
      <c r="M55" s="153">
        <v>16435280.927409999</v>
      </c>
    </row>
    <row r="56" spans="1:13" x14ac:dyDescent="0.25">
      <c r="A56" s="170">
        <v>43466</v>
      </c>
      <c r="B56" s="154">
        <v>150683.57614000002</v>
      </c>
      <c r="C56" s="154">
        <v>27460.046589999998</v>
      </c>
      <c r="D56" s="154">
        <v>106512.48701000001</v>
      </c>
      <c r="E56" s="154">
        <v>8665.4037100000005</v>
      </c>
      <c r="F56" s="154">
        <v>26766.69255</v>
      </c>
      <c r="G56" s="154">
        <v>700584.24115000013</v>
      </c>
      <c r="H56" s="154">
        <v>243511.61663000003</v>
      </c>
      <c r="I56" s="155">
        <v>181.33239</v>
      </c>
      <c r="J56" s="155">
        <v>11189.599179999997</v>
      </c>
      <c r="K56" s="155">
        <v>7024.6777000000002</v>
      </c>
      <c r="L56" s="156">
        <v>4164.9214799999972</v>
      </c>
      <c r="M56" s="158">
        <v>1275554.9953500002</v>
      </c>
    </row>
    <row r="57" spans="1:13" x14ac:dyDescent="0.25">
      <c r="A57" s="170">
        <v>43497</v>
      </c>
      <c r="B57" s="154">
        <v>268021.74056999997</v>
      </c>
      <c r="C57" s="154">
        <v>9851.3544599999987</v>
      </c>
      <c r="D57" s="154">
        <v>396999.1298</v>
      </c>
      <c r="E57" s="154">
        <v>9156.8170399999999</v>
      </c>
      <c r="F57" s="154">
        <v>29930.387849999999</v>
      </c>
      <c r="G57" s="154">
        <v>640137.66310000001</v>
      </c>
      <c r="H57" s="154">
        <v>57266.534160000003</v>
      </c>
      <c r="I57" s="156">
        <v>-73.413610000000006</v>
      </c>
      <c r="J57" s="155">
        <v>12045.03247</v>
      </c>
      <c r="K57" s="155">
        <v>4146.2428099999997</v>
      </c>
      <c r="L57" s="156">
        <v>7898.7896600000004</v>
      </c>
      <c r="M57" s="158">
        <v>1423335.24584</v>
      </c>
    </row>
    <row r="58" spans="1:13" x14ac:dyDescent="0.25">
      <c r="A58" s="170">
        <v>43525</v>
      </c>
      <c r="B58" s="154">
        <v>225573.02137999999</v>
      </c>
      <c r="C58" s="154">
        <v>22846.561300000001</v>
      </c>
      <c r="D58" s="154">
        <v>149009.8677</v>
      </c>
      <c r="E58" s="154">
        <v>10079.31848</v>
      </c>
      <c r="F58" s="154">
        <v>28314.109390000001</v>
      </c>
      <c r="G58" s="154">
        <v>638403.29921000008</v>
      </c>
      <c r="H58" s="154">
        <v>159623.24557</v>
      </c>
      <c r="I58" s="156">
        <v>-34.846249999999998</v>
      </c>
      <c r="J58" s="155">
        <v>49123.62025</v>
      </c>
      <c r="K58" s="155">
        <v>7100.7622699999993</v>
      </c>
      <c r="L58" s="156">
        <v>42022.857980000001</v>
      </c>
      <c r="M58" s="158">
        <v>1282938.1970300002</v>
      </c>
    </row>
    <row r="59" spans="1:13" x14ac:dyDescent="0.25">
      <c r="A59" s="170">
        <v>43556</v>
      </c>
      <c r="B59" s="154">
        <v>255664.94514</v>
      </c>
      <c r="C59" s="154">
        <v>34988.33653</v>
      </c>
      <c r="D59" s="154">
        <v>156098.15015</v>
      </c>
      <c r="E59" s="154">
        <v>10614.360530000002</v>
      </c>
      <c r="F59" s="154">
        <v>33662.5573</v>
      </c>
      <c r="G59" s="154">
        <v>628750.02574000019</v>
      </c>
      <c r="H59" s="154">
        <v>150744.56960000002</v>
      </c>
      <c r="I59" s="156">
        <v>48759.509789999996</v>
      </c>
      <c r="J59" s="155">
        <v>20078.998879999999</v>
      </c>
      <c r="K59" s="155">
        <v>7568.2994200000003</v>
      </c>
      <c r="L59" s="156">
        <v>12510.69946</v>
      </c>
      <c r="M59" s="158">
        <v>1339361.4536600003</v>
      </c>
    </row>
    <row r="60" spans="1:13" x14ac:dyDescent="0.25">
      <c r="A60" s="170">
        <v>43586</v>
      </c>
      <c r="B60" s="154">
        <v>226052.84773000001</v>
      </c>
      <c r="C60" s="154">
        <v>43757.470030000004</v>
      </c>
      <c r="D60" s="154">
        <v>137443.10763999997</v>
      </c>
      <c r="E60" s="154">
        <v>11307.246120000002</v>
      </c>
      <c r="F60" s="154">
        <v>32798.268810000001</v>
      </c>
      <c r="G60" s="154">
        <v>670491.21626999998</v>
      </c>
      <c r="H60" s="154">
        <v>163366.73989000003</v>
      </c>
      <c r="I60" s="156">
        <v>196.98928000000001</v>
      </c>
      <c r="J60" s="155">
        <v>40083.512320000002</v>
      </c>
      <c r="K60" s="155">
        <v>8976.5689499999989</v>
      </c>
      <c r="L60" s="156">
        <v>31106.943370000001</v>
      </c>
      <c r="M60" s="158">
        <v>1325497.39809</v>
      </c>
    </row>
    <row r="61" spans="1:13" x14ac:dyDescent="0.25">
      <c r="A61" s="170">
        <v>43617</v>
      </c>
      <c r="B61" s="154">
        <v>315459.70523000002</v>
      </c>
      <c r="C61" s="154">
        <v>331898.08214999997</v>
      </c>
      <c r="D61" s="154">
        <v>52771.144770000006</v>
      </c>
      <c r="E61" s="154">
        <v>13209.0941</v>
      </c>
      <c r="F61" s="154">
        <v>30057.96587</v>
      </c>
      <c r="G61" s="154">
        <v>701943.84195000003</v>
      </c>
      <c r="H61" s="154">
        <v>170049.62748000002</v>
      </c>
      <c r="I61" s="156">
        <v>-48010.453609999997</v>
      </c>
      <c r="J61" s="157">
        <v>64167.434070000003</v>
      </c>
      <c r="K61" s="157">
        <v>51735.58</v>
      </c>
      <c r="L61" s="156">
        <v>12431.854070000001</v>
      </c>
      <c r="M61" s="158">
        <v>1631546.4420099999</v>
      </c>
    </row>
    <row r="62" spans="1:13" x14ac:dyDescent="0.25">
      <c r="A62" s="170">
        <v>43647</v>
      </c>
      <c r="B62" s="154">
        <v>225005.79934999999</v>
      </c>
      <c r="C62" s="154">
        <v>108488.37232000001</v>
      </c>
      <c r="D62" s="154">
        <v>47971.818020000006</v>
      </c>
      <c r="E62" s="154">
        <v>12639.188049999999</v>
      </c>
      <c r="F62" s="154">
        <v>41710.33728</v>
      </c>
      <c r="G62" s="154">
        <v>702529.90332999988</v>
      </c>
      <c r="H62" s="154">
        <v>170711.38641000001</v>
      </c>
      <c r="I62" s="156">
        <v>250.30579</v>
      </c>
      <c r="J62" s="157">
        <v>35149.521660000006</v>
      </c>
      <c r="K62" s="157">
        <v>22023.66963</v>
      </c>
      <c r="L62" s="156">
        <v>13125.852030000005</v>
      </c>
      <c r="M62" s="158">
        <v>1344456.63221</v>
      </c>
    </row>
    <row r="63" spans="1:13" x14ac:dyDescent="0.25">
      <c r="A63" s="170">
        <v>43678</v>
      </c>
      <c r="B63" s="154">
        <v>286884.19396999996</v>
      </c>
      <c r="C63" s="154">
        <v>95462.411640000006</v>
      </c>
      <c r="D63" s="154">
        <v>43632.14817</v>
      </c>
      <c r="E63" s="154">
        <v>13902.25627</v>
      </c>
      <c r="F63" s="154">
        <v>47981.568149999999</v>
      </c>
      <c r="G63" s="154">
        <v>631758.30932000012</v>
      </c>
      <c r="H63" s="154">
        <v>147318.62998</v>
      </c>
      <c r="I63" s="156">
        <v>55.925199999999997</v>
      </c>
      <c r="J63" s="157">
        <v>32346.147820000002</v>
      </c>
      <c r="K63" s="157">
        <v>19827.475019999998</v>
      </c>
      <c r="L63" s="156">
        <v>12518.672800000004</v>
      </c>
      <c r="M63" s="156">
        <v>1299341.5905200001</v>
      </c>
    </row>
    <row r="64" spans="1:13" x14ac:dyDescent="0.25">
      <c r="A64" s="170">
        <v>43709</v>
      </c>
      <c r="B64" s="154">
        <v>256891.16730999999</v>
      </c>
      <c r="C64" s="154">
        <v>94681.205899999986</v>
      </c>
      <c r="D64" s="154">
        <v>53266.934679999998</v>
      </c>
      <c r="E64" s="154">
        <v>14233.191919999999</v>
      </c>
      <c r="F64" s="154">
        <v>31685.949519999998</v>
      </c>
      <c r="G64" s="154">
        <v>697135.44237000006</v>
      </c>
      <c r="H64" s="154">
        <v>168910.59953000001</v>
      </c>
      <c r="I64" s="156">
        <v>16205.075650000001</v>
      </c>
      <c r="J64" s="157">
        <v>36637.02923</v>
      </c>
      <c r="K64" s="157">
        <v>19013.507089999996</v>
      </c>
      <c r="L64" s="156">
        <v>17623.522140000005</v>
      </c>
      <c r="M64" s="156">
        <v>1369646.59611</v>
      </c>
    </row>
    <row r="65" spans="1:14" x14ac:dyDescent="0.25">
      <c r="A65" s="170">
        <v>43739</v>
      </c>
      <c r="B65" s="154">
        <v>215413.01527999999</v>
      </c>
      <c r="C65" s="154">
        <v>95761.331160000002</v>
      </c>
      <c r="D65" s="154">
        <v>39877.62167</v>
      </c>
      <c r="E65" s="154">
        <v>12054.182919999999</v>
      </c>
      <c r="F65" s="154">
        <v>39537.047460000002</v>
      </c>
      <c r="G65" s="154">
        <v>696912.92637999984</v>
      </c>
      <c r="H65" s="154">
        <v>162352.95617000002</v>
      </c>
      <c r="I65" s="156">
        <v>207.17287999999999</v>
      </c>
      <c r="J65" s="157">
        <v>31153.080679999999</v>
      </c>
      <c r="K65" s="157">
        <v>17892.788949999995</v>
      </c>
      <c r="L65" s="156">
        <v>13260.291730000004</v>
      </c>
      <c r="M65" s="156">
        <v>1293269.3345999999</v>
      </c>
    </row>
    <row r="66" spans="1:14" x14ac:dyDescent="0.25">
      <c r="A66" s="170">
        <v>43770</v>
      </c>
      <c r="B66" s="154">
        <v>257740.14670000001</v>
      </c>
      <c r="C66" s="154">
        <v>95880.135970000003</v>
      </c>
      <c r="D66" s="154">
        <v>28672.086500000001</v>
      </c>
      <c r="E66" s="154">
        <v>10123.340689999999</v>
      </c>
      <c r="F66" s="154">
        <v>31167.926420000003</v>
      </c>
      <c r="G66" s="154">
        <v>724575.29519000009</v>
      </c>
      <c r="H66" s="154">
        <v>177267.13869000002</v>
      </c>
      <c r="I66" s="156">
        <v>180.13470999999998</v>
      </c>
      <c r="J66" s="157">
        <v>29216.42412</v>
      </c>
      <c r="K66" s="157">
        <v>16923.400690000002</v>
      </c>
      <c r="L66" s="156">
        <v>12293.023429999997</v>
      </c>
      <c r="M66" s="156">
        <v>1354822.6289900001</v>
      </c>
    </row>
    <row r="67" spans="1:14" x14ac:dyDescent="0.25">
      <c r="A67" s="170">
        <v>43800</v>
      </c>
      <c r="B67" s="154">
        <v>396643.50764999999</v>
      </c>
      <c r="C67" s="154">
        <v>33762.603159999999</v>
      </c>
      <c r="D67" s="154">
        <v>34944.140479999995</v>
      </c>
      <c r="E67" s="154">
        <v>11673.582920000001</v>
      </c>
      <c r="F67" s="154">
        <v>40686.586900000002</v>
      </c>
      <c r="G67" s="154">
        <v>740572.34762999986</v>
      </c>
      <c r="H67" s="154">
        <v>219600.06247</v>
      </c>
      <c r="I67" s="156">
        <v>205.32925</v>
      </c>
      <c r="J67" s="157">
        <v>17422.252540000001</v>
      </c>
      <c r="K67" s="157">
        <v>6404.4880600000006</v>
      </c>
      <c r="L67" s="156">
        <v>11017.764480000002</v>
      </c>
      <c r="M67" s="156">
        <v>1495510.4129999997</v>
      </c>
    </row>
    <row r="68" spans="1:14" x14ac:dyDescent="0.25">
      <c r="A68" s="126">
        <v>2020</v>
      </c>
      <c r="B68" s="153">
        <v>3290952.04947</v>
      </c>
      <c r="C68" s="153">
        <v>1104688.06831</v>
      </c>
      <c r="D68" s="153">
        <v>1181891.7291999999</v>
      </c>
      <c r="E68" s="153">
        <v>150285.29715999999</v>
      </c>
      <c r="F68" s="153">
        <v>527802.07386</v>
      </c>
      <c r="G68" s="153">
        <v>8651619.3880800009</v>
      </c>
      <c r="H68" s="153">
        <v>1887512.4633999998</v>
      </c>
      <c r="I68" s="153">
        <v>2061.9254799999999</v>
      </c>
      <c r="J68" s="153">
        <v>390748.92606999993</v>
      </c>
      <c r="K68" s="153">
        <v>193917.05806000001</v>
      </c>
      <c r="L68" s="153">
        <v>196831.86801000001</v>
      </c>
      <c r="M68" s="153">
        <v>17187561.921029996</v>
      </c>
      <c r="N68" s="122"/>
    </row>
    <row r="69" spans="1:14" x14ac:dyDescent="0.25">
      <c r="A69" s="171">
        <v>43831</v>
      </c>
      <c r="B69" s="154">
        <v>185884.46638000003</v>
      </c>
      <c r="C69" s="154">
        <v>27610.368870000002</v>
      </c>
      <c r="D69" s="154">
        <v>101128.53484000001</v>
      </c>
      <c r="E69" s="154">
        <v>12023.646570000001</v>
      </c>
      <c r="F69" s="154">
        <v>32534.318620000002</v>
      </c>
      <c r="G69" s="154">
        <v>803964.5191899999</v>
      </c>
      <c r="H69" s="154">
        <v>169772.44759</v>
      </c>
      <c r="I69" s="156">
        <v>165.14699999999999</v>
      </c>
      <c r="J69" s="157">
        <v>24569.091349999999</v>
      </c>
      <c r="K69" s="157">
        <v>6536.22991</v>
      </c>
      <c r="L69" s="156">
        <v>18032.861440000001</v>
      </c>
      <c r="M69" s="156">
        <v>1357652.5404099999</v>
      </c>
    </row>
    <row r="70" spans="1:14" x14ac:dyDescent="0.25">
      <c r="A70" s="171">
        <v>43862</v>
      </c>
      <c r="B70" s="154">
        <v>310820.13089999999</v>
      </c>
      <c r="C70" s="154">
        <v>29260.468969999998</v>
      </c>
      <c r="D70" s="154">
        <v>424138.33038</v>
      </c>
      <c r="E70" s="154">
        <v>8778.4004499999992</v>
      </c>
      <c r="F70" s="154">
        <v>38499.675969999997</v>
      </c>
      <c r="G70" s="154">
        <v>729790.60244999989</v>
      </c>
      <c r="H70" s="154">
        <v>141032.72494999997</v>
      </c>
      <c r="I70" s="156">
        <v>325.97953999999999</v>
      </c>
      <c r="J70" s="157">
        <v>45416.036680000005</v>
      </c>
      <c r="K70" s="157">
        <v>4770.9031699999996</v>
      </c>
      <c r="L70" s="156">
        <v>40645.133510000007</v>
      </c>
      <c r="M70" s="156">
        <v>1728062.3502899995</v>
      </c>
    </row>
    <row r="71" spans="1:14" x14ac:dyDescent="0.25">
      <c r="A71" s="171">
        <v>43891</v>
      </c>
      <c r="B71" s="154">
        <v>251312.86546999999</v>
      </c>
      <c r="C71" s="154">
        <v>26559.499219999998</v>
      </c>
      <c r="D71" s="154">
        <v>168479.84896</v>
      </c>
      <c r="E71" s="154">
        <v>7696.5934000000007</v>
      </c>
      <c r="F71" s="154">
        <v>30061.773000000001</v>
      </c>
      <c r="G71" s="154">
        <v>717143.45103999996</v>
      </c>
      <c r="H71" s="154">
        <v>160871.07461999997</v>
      </c>
      <c r="I71" s="156">
        <v>221.64289000000002</v>
      </c>
      <c r="J71" s="157">
        <v>23378.633800000003</v>
      </c>
      <c r="K71" s="157">
        <v>3944.32843</v>
      </c>
      <c r="L71" s="156">
        <v>19434.305370000002</v>
      </c>
      <c r="M71" s="156">
        <v>1385725.3823999998</v>
      </c>
    </row>
    <row r="72" spans="1:14" x14ac:dyDescent="0.25">
      <c r="A72" s="171">
        <v>43922</v>
      </c>
      <c r="B72" s="154">
        <v>235650.00131999998</v>
      </c>
      <c r="C72" s="154">
        <v>54686.792400000006</v>
      </c>
      <c r="D72" s="154">
        <v>165479.50150000001</v>
      </c>
      <c r="E72" s="154">
        <v>6253.9852599999995</v>
      </c>
      <c r="F72" s="154">
        <v>24164.004149999997</v>
      </c>
      <c r="G72" s="154">
        <v>555825.04447000008</v>
      </c>
      <c r="H72" s="154">
        <v>144966.72208000001</v>
      </c>
      <c r="I72" s="154">
        <v>443.09777000000003</v>
      </c>
      <c r="J72" s="154">
        <v>20755.263170000002</v>
      </c>
      <c r="K72" s="154">
        <v>9971.1977199999983</v>
      </c>
      <c r="L72" s="154">
        <v>10784.065450000004</v>
      </c>
      <c r="M72" s="156">
        <v>1208224.41212</v>
      </c>
    </row>
    <row r="73" spans="1:14" x14ac:dyDescent="0.25">
      <c r="A73" s="171">
        <v>43952</v>
      </c>
      <c r="B73" s="154">
        <v>259086.35788</v>
      </c>
      <c r="C73" s="154">
        <v>401677.77711000002</v>
      </c>
      <c r="D73" s="154">
        <v>41978.268710000004</v>
      </c>
      <c r="E73" s="154">
        <v>9375.2704300000005</v>
      </c>
      <c r="F73" s="154">
        <v>29045.04738</v>
      </c>
      <c r="G73" s="154">
        <v>545432.78449999983</v>
      </c>
      <c r="H73" s="154">
        <v>129613.22331</v>
      </c>
      <c r="I73" s="154">
        <v>142.37663000000001</v>
      </c>
      <c r="J73" s="154">
        <v>78153.937570000009</v>
      </c>
      <c r="K73" s="154">
        <v>64387.69788</v>
      </c>
      <c r="L73" s="154">
        <v>13766.239690000009</v>
      </c>
      <c r="M73" s="156">
        <v>1494505.0435200001</v>
      </c>
    </row>
    <row r="74" spans="1:14" x14ac:dyDescent="0.25">
      <c r="A74" s="171">
        <v>43983</v>
      </c>
      <c r="B74" s="154">
        <v>311434.88162</v>
      </c>
      <c r="C74" s="154">
        <v>146068.78015999999</v>
      </c>
      <c r="D74" s="154">
        <v>47646.644209999999</v>
      </c>
      <c r="E74" s="154">
        <v>11967.980939999999</v>
      </c>
      <c r="F74" s="154">
        <v>44253.955020000001</v>
      </c>
      <c r="G74" s="154">
        <v>625573.87512999994</v>
      </c>
      <c r="H74" s="154">
        <v>131108.97219999999</v>
      </c>
      <c r="I74" s="154">
        <v>-251.1054</v>
      </c>
      <c r="J74" s="154">
        <v>41529.186549999999</v>
      </c>
      <c r="K74" s="154">
        <v>29061.924030000002</v>
      </c>
      <c r="L74" s="154">
        <v>12467.262519999997</v>
      </c>
      <c r="M74" s="156">
        <v>1359333.1704299997</v>
      </c>
    </row>
    <row r="75" spans="1:14" x14ac:dyDescent="0.25">
      <c r="A75" s="171">
        <v>44013</v>
      </c>
      <c r="B75" s="154">
        <v>331924.48875000002</v>
      </c>
      <c r="C75" s="154">
        <v>138523.81063999998</v>
      </c>
      <c r="D75" s="154">
        <v>45130.032780000001</v>
      </c>
      <c r="E75" s="154">
        <v>16882.33598</v>
      </c>
      <c r="F75" s="154">
        <v>46927.182390000002</v>
      </c>
      <c r="G75" s="154">
        <v>689810.22626999998</v>
      </c>
      <c r="H75" s="154">
        <v>164308.08645</v>
      </c>
      <c r="I75" s="154">
        <v>100.85459</v>
      </c>
      <c r="J75" s="154">
        <v>45024.885019999994</v>
      </c>
      <c r="K75" s="154">
        <v>26968.406910000002</v>
      </c>
      <c r="L75" s="154">
        <v>18056.478109999993</v>
      </c>
      <c r="M75" s="156">
        <v>1478631.9028699999</v>
      </c>
    </row>
    <row r="76" spans="1:14" x14ac:dyDescent="0.25">
      <c r="A76" s="171">
        <v>44044</v>
      </c>
      <c r="B76" s="154">
        <v>261315.34148</v>
      </c>
      <c r="C76" s="154">
        <v>132392.45762</v>
      </c>
      <c r="D76" s="154">
        <v>40089.848250000003</v>
      </c>
      <c r="E76" s="154">
        <v>12240.77354</v>
      </c>
      <c r="F76" s="154">
        <v>48510.791490000003</v>
      </c>
      <c r="G76" s="154">
        <v>718330.37711999996</v>
      </c>
      <c r="H76" s="154">
        <v>150692.26915000001</v>
      </c>
      <c r="I76" s="154">
        <v>112.82397</v>
      </c>
      <c r="J76" s="154">
        <v>38487.537859999997</v>
      </c>
      <c r="K76" s="154">
        <v>23898.729620000002</v>
      </c>
      <c r="L76" s="154">
        <v>14588.808239999995</v>
      </c>
      <c r="M76" s="156">
        <v>1402172.2204800001</v>
      </c>
    </row>
    <row r="77" spans="1:14" x14ac:dyDescent="0.25">
      <c r="A77" s="171">
        <v>44075</v>
      </c>
      <c r="B77" s="154">
        <v>268765.25117</v>
      </c>
      <c r="C77" s="154">
        <v>33355.581840000006</v>
      </c>
      <c r="D77" s="154">
        <v>39914.161630000002</v>
      </c>
      <c r="E77" s="154">
        <v>13388.217379999998</v>
      </c>
      <c r="F77" s="154">
        <v>53077.792430000009</v>
      </c>
      <c r="G77" s="154">
        <v>720119.53915000008</v>
      </c>
      <c r="H77" s="154">
        <v>162629.23681</v>
      </c>
      <c r="I77" s="154">
        <v>436.10395</v>
      </c>
      <c r="J77" s="154">
        <v>20676.184860000005</v>
      </c>
      <c r="K77" s="154">
        <v>6720.5679199999995</v>
      </c>
      <c r="L77" s="154">
        <v>13955.616940000005</v>
      </c>
      <c r="M77" s="156">
        <v>1312362.0692199997</v>
      </c>
    </row>
    <row r="78" spans="1:14" x14ac:dyDescent="0.25">
      <c r="A78" s="171">
        <v>44105</v>
      </c>
      <c r="B78" s="154">
        <v>279193.20746000001</v>
      </c>
      <c r="C78" s="154">
        <v>27356.695110000001</v>
      </c>
      <c r="D78" s="154">
        <v>40141.939079999996</v>
      </c>
      <c r="E78" s="154">
        <v>15689.662010000002</v>
      </c>
      <c r="F78" s="154">
        <v>67489.116469999994</v>
      </c>
      <c r="G78" s="154">
        <v>882560.35744000005</v>
      </c>
      <c r="H78" s="154">
        <v>149624.36084000001</v>
      </c>
      <c r="I78" s="154">
        <v>75.487580000000008</v>
      </c>
      <c r="J78" s="154">
        <v>19914.933949999999</v>
      </c>
      <c r="K78" s="154">
        <v>4912.13969</v>
      </c>
      <c r="L78" s="154">
        <v>15002.794259999999</v>
      </c>
      <c r="M78" s="156">
        <v>1482045.75994</v>
      </c>
    </row>
    <row r="79" spans="1:14" x14ac:dyDescent="0.25">
      <c r="A79" s="171">
        <v>44136</v>
      </c>
      <c r="B79" s="154">
        <v>264388.32705999998</v>
      </c>
      <c r="C79" s="154">
        <v>38182.900010000005</v>
      </c>
      <c r="D79" s="154">
        <v>28953.61318</v>
      </c>
      <c r="E79" s="154">
        <v>20314.439380000003</v>
      </c>
      <c r="F79" s="154">
        <v>56557.225589999995</v>
      </c>
      <c r="G79" s="154">
        <v>883803.16084999999</v>
      </c>
      <c r="H79" s="154">
        <v>146997.34933</v>
      </c>
      <c r="I79" s="154">
        <v>204.66929999999999</v>
      </c>
      <c r="J79" s="154">
        <v>17911.118290000002</v>
      </c>
      <c r="K79" s="154">
        <v>4881.8224</v>
      </c>
      <c r="L79" s="154">
        <v>13029.295890000001</v>
      </c>
      <c r="M79" s="156">
        <v>1457312.8029899998</v>
      </c>
    </row>
    <row r="80" spans="1:14" x14ac:dyDescent="0.25">
      <c r="A80" s="171">
        <v>44166</v>
      </c>
      <c r="B80" s="154">
        <v>331176.72997999995</v>
      </c>
      <c r="C80" s="154">
        <v>49012.93636</v>
      </c>
      <c r="D80" s="154">
        <v>38811.005680000002</v>
      </c>
      <c r="E80" s="154">
        <v>15673.991820000001</v>
      </c>
      <c r="F80" s="154">
        <v>56681.191350000001</v>
      </c>
      <c r="G80" s="154">
        <v>779265.45047000004</v>
      </c>
      <c r="H80" s="154">
        <v>235895.99606999999</v>
      </c>
      <c r="I80" s="154">
        <v>84.847660000000005</v>
      </c>
      <c r="J80" s="154">
        <v>14932.116969999999</v>
      </c>
      <c r="K80" s="154">
        <v>7863.1103800000001</v>
      </c>
      <c r="L80" s="154">
        <v>7069.0065899999991</v>
      </c>
      <c r="M80" s="156">
        <v>1521534.26636</v>
      </c>
    </row>
    <row r="81" spans="1:13" x14ac:dyDescent="0.25">
      <c r="A81" s="126">
        <v>2021</v>
      </c>
      <c r="B81" s="153">
        <v>3410857.0894199996</v>
      </c>
      <c r="C81" s="153">
        <v>1266385.9253600002</v>
      </c>
      <c r="D81" s="153">
        <v>1285119.54128</v>
      </c>
      <c r="E81" s="153">
        <v>246124.08566999997</v>
      </c>
      <c r="F81" s="153">
        <v>649026.27943999984</v>
      </c>
      <c r="G81" s="153">
        <v>9893448.9111599997</v>
      </c>
      <c r="H81" s="153">
        <v>2220492.7328599999</v>
      </c>
      <c r="I81" s="153">
        <v>12917.2346</v>
      </c>
      <c r="J81" s="153">
        <v>442644.10133999999</v>
      </c>
      <c r="K81" s="153">
        <v>206883.79252999998</v>
      </c>
      <c r="L81" s="153">
        <v>235760.30880999999</v>
      </c>
      <c r="M81" s="153">
        <v>19427015.901129998</v>
      </c>
    </row>
    <row r="82" spans="1:13" x14ac:dyDescent="0.25">
      <c r="A82" s="171">
        <v>44197</v>
      </c>
      <c r="B82" s="154">
        <v>288660.52307999996</v>
      </c>
      <c r="C82" s="154">
        <v>31014.691680000004</v>
      </c>
      <c r="D82" s="154">
        <v>100554.18124999998</v>
      </c>
      <c r="E82" s="154">
        <v>15357.3766</v>
      </c>
      <c r="F82" s="154">
        <v>47877.197369999987</v>
      </c>
      <c r="G82" s="154">
        <v>876690.55045999994</v>
      </c>
      <c r="H82" s="154">
        <v>177276.45523999998</v>
      </c>
      <c r="I82" s="154">
        <v>579.39370000000008</v>
      </c>
      <c r="J82" s="154">
        <v>20562.630370000003</v>
      </c>
      <c r="K82" s="154">
        <v>5780.1146799999997</v>
      </c>
      <c r="L82" s="154">
        <v>14782.515690000004</v>
      </c>
      <c r="M82" s="154">
        <v>1558572.9997499997</v>
      </c>
    </row>
    <row r="83" spans="1:13" x14ac:dyDescent="0.25">
      <c r="A83" s="171">
        <v>44228</v>
      </c>
      <c r="B83" s="154">
        <v>268288.13523000001</v>
      </c>
      <c r="C83" s="154">
        <v>55398.453200000004</v>
      </c>
      <c r="D83" s="154">
        <v>462874.57169000001</v>
      </c>
      <c r="E83" s="154">
        <v>12298.393610000001</v>
      </c>
      <c r="F83" s="154">
        <v>48021.518299999996</v>
      </c>
      <c r="G83" s="154">
        <v>762337.27256000007</v>
      </c>
      <c r="H83" s="154">
        <v>161801.01225</v>
      </c>
      <c r="I83" s="154">
        <v>380.56810999999999</v>
      </c>
      <c r="J83" s="154">
        <v>41440.898000000016</v>
      </c>
      <c r="K83" s="154">
        <v>6046.6392400000004</v>
      </c>
      <c r="L83" s="154">
        <v>35394.258760000012</v>
      </c>
      <c r="M83" s="154">
        <v>1812840.8229500002</v>
      </c>
    </row>
    <row r="84" spans="1:13" x14ac:dyDescent="0.25">
      <c r="A84" s="171">
        <v>44256</v>
      </c>
      <c r="B84" s="154">
        <v>279231.83856</v>
      </c>
      <c r="C84" s="154">
        <v>52768.816409999992</v>
      </c>
      <c r="D84" s="154">
        <v>189821.64014</v>
      </c>
      <c r="E84" s="154">
        <v>23809.850930000001</v>
      </c>
      <c r="F84" s="154">
        <v>64156.272339999996</v>
      </c>
      <c r="G84" s="154">
        <v>717055.54032999987</v>
      </c>
      <c r="H84" s="154">
        <v>191048.29425000001</v>
      </c>
      <c r="I84" s="154">
        <v>244.38632999999999</v>
      </c>
      <c r="J84" s="154">
        <v>35508.33685</v>
      </c>
      <c r="K84" s="154">
        <v>6711.02592</v>
      </c>
      <c r="L84" s="154">
        <v>28797.31093</v>
      </c>
      <c r="M84" s="154">
        <v>1553644.9761399999</v>
      </c>
    </row>
    <row r="85" spans="1:13" x14ac:dyDescent="0.25">
      <c r="A85" s="171">
        <v>44287</v>
      </c>
      <c r="B85" s="154">
        <v>251671.62616000001</v>
      </c>
      <c r="C85" s="154">
        <v>52281.169350000011</v>
      </c>
      <c r="D85" s="154">
        <v>163216.06966000001</v>
      </c>
      <c r="E85" s="154">
        <v>15597.22064</v>
      </c>
      <c r="F85" s="154">
        <v>58717.840290000007</v>
      </c>
      <c r="G85" s="154">
        <v>730514.0955099999</v>
      </c>
      <c r="H85" s="154">
        <v>166700.76368999999</v>
      </c>
      <c r="I85" s="154">
        <v>1274.5898399999999</v>
      </c>
      <c r="J85" s="154">
        <v>21038.779390000003</v>
      </c>
      <c r="K85" s="154">
        <v>8371.7216100000005</v>
      </c>
      <c r="L85" s="154">
        <v>12667.057780000003</v>
      </c>
      <c r="M85" s="154">
        <v>1461012.1545299999</v>
      </c>
    </row>
    <row r="86" spans="1:13" x14ac:dyDescent="0.25">
      <c r="A86" s="171">
        <v>44317</v>
      </c>
      <c r="B86" s="154">
        <v>268183.05426</v>
      </c>
      <c r="C86" s="154">
        <v>483068.93142000004</v>
      </c>
      <c r="D86" s="154">
        <v>66579.026240000007</v>
      </c>
      <c r="E86" s="154">
        <v>16999.022940000003</v>
      </c>
      <c r="F86" s="154">
        <v>61027.834179999998</v>
      </c>
      <c r="G86" s="154">
        <v>763122.09380999999</v>
      </c>
      <c r="H86" s="154">
        <v>173680.71892000001</v>
      </c>
      <c r="I86" s="154">
        <v>936.34316999999987</v>
      </c>
      <c r="J86" s="154">
        <v>89462.074500000002</v>
      </c>
      <c r="K86" s="154">
        <v>75838.816829999996</v>
      </c>
      <c r="L86" s="154">
        <v>13623.257670000006</v>
      </c>
      <c r="M86" s="154">
        <v>1923059.0994400003</v>
      </c>
    </row>
    <row r="87" spans="1:13" x14ac:dyDescent="0.25">
      <c r="A87" s="171">
        <v>44348</v>
      </c>
      <c r="B87" s="154">
        <v>268158.45324999996</v>
      </c>
      <c r="C87" s="154">
        <v>136641.00253999996</v>
      </c>
      <c r="D87" s="154">
        <v>54228.735519999995</v>
      </c>
      <c r="E87" s="154">
        <v>21173.425219999997</v>
      </c>
      <c r="F87" s="154">
        <v>60491.02</v>
      </c>
      <c r="G87" s="154">
        <v>759369.35589000012</v>
      </c>
      <c r="H87" s="154">
        <v>173448.96698</v>
      </c>
      <c r="I87" s="154">
        <v>1285.82512</v>
      </c>
      <c r="J87" s="154">
        <v>38950.844710000005</v>
      </c>
      <c r="K87" s="154">
        <v>28435.662760000003</v>
      </c>
      <c r="L87" s="154">
        <v>10515.181950000002</v>
      </c>
      <c r="M87" s="154">
        <v>1513747.6292300001</v>
      </c>
    </row>
    <row r="88" spans="1:13" x14ac:dyDescent="0.25">
      <c r="A88" s="171">
        <v>44378</v>
      </c>
      <c r="B88" s="154">
        <v>284760.36495000008</v>
      </c>
      <c r="C88" s="154">
        <v>131283.72035000002</v>
      </c>
      <c r="D88" s="154">
        <v>50275.017540000001</v>
      </c>
      <c r="E88" s="154">
        <v>19127.552849999996</v>
      </c>
      <c r="F88" s="154">
        <v>55804.177949999998</v>
      </c>
      <c r="G88" s="154">
        <v>869728.61333000008</v>
      </c>
      <c r="H88" s="154">
        <v>187065.82857999997</v>
      </c>
      <c r="I88" s="154">
        <v>1049.06008</v>
      </c>
      <c r="J88" s="154">
        <v>37624.732580000004</v>
      </c>
      <c r="K88" s="154">
        <v>27412.171440000002</v>
      </c>
      <c r="L88" s="154">
        <v>10212.561140000002</v>
      </c>
      <c r="M88" s="154">
        <v>1636719.0682100002</v>
      </c>
    </row>
    <row r="89" spans="1:13" x14ac:dyDescent="0.25">
      <c r="A89" s="171">
        <v>44409</v>
      </c>
      <c r="B89" s="154">
        <v>291688.81603000005</v>
      </c>
      <c r="C89" s="154">
        <v>120917.23518</v>
      </c>
      <c r="D89" s="154">
        <v>44732.23042</v>
      </c>
      <c r="E89" s="154">
        <v>20388.602219999997</v>
      </c>
      <c r="F89" s="154">
        <v>57419.022889999993</v>
      </c>
      <c r="G89" s="154">
        <v>845979.61750000005</v>
      </c>
      <c r="H89" s="154">
        <v>188817.91288000005</v>
      </c>
      <c r="I89" s="154">
        <v>182.17611000000002</v>
      </c>
      <c r="J89" s="154">
        <v>37150.537469999996</v>
      </c>
      <c r="K89" s="154">
        <v>23472.34231</v>
      </c>
      <c r="L89" s="154">
        <v>13678.195159999996</v>
      </c>
      <c r="M89" s="154">
        <v>1607276.1507000001</v>
      </c>
    </row>
    <row r="90" spans="1:13" x14ac:dyDescent="0.25">
      <c r="A90" s="171">
        <v>44440</v>
      </c>
      <c r="B90" s="154">
        <v>273698.64308000007</v>
      </c>
      <c r="C90" s="154">
        <v>51066.210720000003</v>
      </c>
      <c r="D90" s="154">
        <v>39527.051100000004</v>
      </c>
      <c r="E90" s="154">
        <v>44207.069280000003</v>
      </c>
      <c r="F90" s="154">
        <v>57449.197539999994</v>
      </c>
      <c r="G90" s="154">
        <v>851507.54802999995</v>
      </c>
      <c r="H90" s="154">
        <v>194202.61655999999</v>
      </c>
      <c r="I90" s="154">
        <v>539.08744000000002</v>
      </c>
      <c r="J90" s="154">
        <v>17065.974600000001</v>
      </c>
      <c r="K90" s="154">
        <v>6965.9105899999986</v>
      </c>
      <c r="L90" s="154">
        <v>10100.064010000002</v>
      </c>
      <c r="M90" s="154">
        <v>1529263.3983499999</v>
      </c>
    </row>
    <row r="91" spans="1:13" x14ac:dyDescent="0.25">
      <c r="A91" s="171">
        <v>44470</v>
      </c>
      <c r="B91" s="154">
        <v>296140.03943000006</v>
      </c>
      <c r="C91" s="154">
        <v>61475.244330000001</v>
      </c>
      <c r="D91" s="154">
        <v>41490.781450000002</v>
      </c>
      <c r="E91" s="154">
        <v>17391.114089999999</v>
      </c>
      <c r="F91" s="154">
        <v>60885.391029999999</v>
      </c>
      <c r="G91" s="154">
        <v>886709.73282000003</v>
      </c>
      <c r="H91" s="154">
        <v>183917.98443000001</v>
      </c>
      <c r="I91" s="154">
        <v>395.78561999999999</v>
      </c>
      <c r="J91" s="154">
        <v>64449.47683</v>
      </c>
      <c r="K91" s="154">
        <v>6197.2688799999996</v>
      </c>
      <c r="L91" s="154">
        <v>58252.207949999996</v>
      </c>
      <c r="M91" s="154">
        <v>1612855.55003</v>
      </c>
    </row>
    <row r="92" spans="1:13" x14ac:dyDescent="0.25">
      <c r="A92" s="171">
        <v>44501</v>
      </c>
      <c r="B92" s="154">
        <v>280852.41548000003</v>
      </c>
      <c r="C92" s="154">
        <v>45212.497080000001</v>
      </c>
      <c r="D92" s="154">
        <v>32441.246950000004</v>
      </c>
      <c r="E92" s="154">
        <v>16864.666109999998</v>
      </c>
      <c r="F92" s="154">
        <v>45841.095579999994</v>
      </c>
      <c r="G92" s="154">
        <v>898080.39142999996</v>
      </c>
      <c r="H92" s="154">
        <v>205031.19615999999</v>
      </c>
      <c r="I92" s="154">
        <v>315.56928999999997</v>
      </c>
      <c r="J92" s="154">
        <v>19472.532400000007</v>
      </c>
      <c r="K92" s="154">
        <v>5387.3415599999998</v>
      </c>
      <c r="L92" s="154">
        <v>14085.190840000007</v>
      </c>
      <c r="M92" s="154">
        <v>1544111.61048</v>
      </c>
    </row>
    <row r="93" spans="1:13" x14ac:dyDescent="0.25">
      <c r="A93" s="171">
        <v>44531</v>
      </c>
      <c r="B93" s="154">
        <v>359523.17990999995</v>
      </c>
      <c r="C93" s="154">
        <v>45257.953099999992</v>
      </c>
      <c r="D93" s="154">
        <v>39378.989320000008</v>
      </c>
      <c r="E93" s="154">
        <v>22909.791180000004</v>
      </c>
      <c r="F93" s="154">
        <v>31335.71197</v>
      </c>
      <c r="G93" s="154">
        <v>932354.09948999994</v>
      </c>
      <c r="H93" s="154">
        <v>217500.98291999998</v>
      </c>
      <c r="I93" s="154">
        <v>5734.4497899999997</v>
      </c>
      <c r="J93" s="154">
        <v>19917.283639999998</v>
      </c>
      <c r="K93" s="154">
        <v>6264.7767100000001</v>
      </c>
      <c r="L93" s="154">
        <v>13652.506929999998</v>
      </c>
      <c r="M93" s="154">
        <v>1673912.4413199998</v>
      </c>
    </row>
    <row r="94" spans="1:13" x14ac:dyDescent="0.25">
      <c r="A94" s="126">
        <v>2022</v>
      </c>
      <c r="B94" s="153">
        <v>3791054.4540300006</v>
      </c>
      <c r="C94" s="153">
        <v>1259591.3942599997</v>
      </c>
      <c r="D94" s="153">
        <v>1445468.8086900003</v>
      </c>
      <c r="E94" s="153">
        <v>270675.13246000005</v>
      </c>
      <c r="F94" s="153">
        <v>517785.92732000002</v>
      </c>
      <c r="G94" s="153">
        <v>10107743.641309999</v>
      </c>
      <c r="H94" s="153">
        <v>2649356.7264899998</v>
      </c>
      <c r="I94" s="153">
        <v>30309.15655</v>
      </c>
      <c r="J94" s="153">
        <v>484522.00086000003</v>
      </c>
      <c r="K94" s="153">
        <v>228051.42750999998</v>
      </c>
      <c r="L94" s="153">
        <v>256470.57334999999</v>
      </c>
      <c r="M94" s="153">
        <v>20556507.241969999</v>
      </c>
    </row>
    <row r="95" spans="1:13" x14ac:dyDescent="0.25">
      <c r="A95" s="171">
        <v>44562</v>
      </c>
      <c r="B95" s="154">
        <v>270513.70325000002</v>
      </c>
      <c r="C95" s="154">
        <v>65033.920570000002</v>
      </c>
      <c r="D95" s="154">
        <v>105340.97302</v>
      </c>
      <c r="E95" s="154">
        <v>20537.613790000003</v>
      </c>
      <c r="F95" s="154">
        <v>31684.441190000001</v>
      </c>
      <c r="G95" s="154">
        <v>950318.87707000016</v>
      </c>
      <c r="H95" s="154">
        <v>207567.69747000004</v>
      </c>
      <c r="I95" s="154">
        <v>171.43543000000003</v>
      </c>
      <c r="J95" s="154">
        <v>27122.45967</v>
      </c>
      <c r="K95" s="154">
        <v>6580.11096</v>
      </c>
      <c r="L95" s="154">
        <v>20542.348709999998</v>
      </c>
      <c r="M95" s="154">
        <v>1678291.1214600003</v>
      </c>
    </row>
    <row r="96" spans="1:13" x14ac:dyDescent="0.25">
      <c r="A96" s="172">
        <v>44593</v>
      </c>
      <c r="B96" s="154">
        <v>273272.26308</v>
      </c>
      <c r="C96" s="154">
        <v>28382.011320000001</v>
      </c>
      <c r="D96" s="154">
        <v>468074.42035000003</v>
      </c>
      <c r="E96" s="154">
        <v>19305.370740000002</v>
      </c>
      <c r="F96" s="154">
        <v>38620.251410000012</v>
      </c>
      <c r="G96" s="154">
        <v>810517.02486</v>
      </c>
      <c r="H96" s="154">
        <v>205730.64502999996</v>
      </c>
      <c r="I96" s="154">
        <v>360.10380000000004</v>
      </c>
      <c r="J96" s="154">
        <v>53723.559180000004</v>
      </c>
      <c r="K96" s="154">
        <v>5567.70633</v>
      </c>
      <c r="L96" s="154">
        <v>48155.852850000003</v>
      </c>
      <c r="M96" s="154">
        <v>1897985.6497700003</v>
      </c>
    </row>
    <row r="97" spans="1:13" x14ac:dyDescent="0.25">
      <c r="A97" s="171">
        <v>44621</v>
      </c>
      <c r="B97" s="154">
        <v>276761.38974000001</v>
      </c>
      <c r="C97" s="154">
        <v>44320.612529999999</v>
      </c>
      <c r="D97" s="154">
        <v>181896.65998</v>
      </c>
      <c r="E97" s="154">
        <v>33825.070509999998</v>
      </c>
      <c r="F97" s="154">
        <v>88492.718670000017</v>
      </c>
      <c r="G97" s="154">
        <v>804520.66826000006</v>
      </c>
      <c r="H97" s="154">
        <v>195655.51157999999</v>
      </c>
      <c r="I97" s="154">
        <v>572.68020999999999</v>
      </c>
      <c r="J97" s="154">
        <v>39371.354100000011</v>
      </c>
      <c r="K97" s="154">
        <v>6506.3177100000003</v>
      </c>
      <c r="L97" s="154">
        <v>32865.036390000008</v>
      </c>
      <c r="M97" s="154">
        <v>1665416.66558</v>
      </c>
    </row>
    <row r="98" spans="1:13" x14ac:dyDescent="0.25">
      <c r="A98" s="172">
        <v>44652</v>
      </c>
      <c r="B98" s="154">
        <v>284248.19806000008</v>
      </c>
      <c r="C98" s="154">
        <v>45883.765439999996</v>
      </c>
      <c r="D98" s="154">
        <v>113550.44645</v>
      </c>
      <c r="E98" s="154">
        <v>20499.311619999997</v>
      </c>
      <c r="F98" s="154">
        <v>28066.656930000005</v>
      </c>
      <c r="G98" s="154">
        <v>892547.13565000007</v>
      </c>
      <c r="H98" s="154">
        <v>209814.35069000002</v>
      </c>
      <c r="I98" s="154">
        <v>897.81124</v>
      </c>
      <c r="J98" s="154">
        <v>25794.451940000003</v>
      </c>
      <c r="K98" s="154">
        <v>8223.9346500000011</v>
      </c>
      <c r="L98" s="154">
        <v>17570.517290000003</v>
      </c>
      <c r="M98" s="154">
        <v>1621302.1280200002</v>
      </c>
    </row>
    <row r="99" spans="1:13" x14ac:dyDescent="0.25">
      <c r="A99" s="171">
        <v>44682</v>
      </c>
      <c r="B99" s="154">
        <v>311360.73368999996</v>
      </c>
      <c r="C99" s="154">
        <v>526002.30596000003</v>
      </c>
      <c r="D99" s="154">
        <v>120173.11749999999</v>
      </c>
      <c r="E99" s="154">
        <v>26486.696170000003</v>
      </c>
      <c r="F99" s="154">
        <v>40686.213280000011</v>
      </c>
      <c r="G99" s="154">
        <v>872271.61830999982</v>
      </c>
      <c r="H99" s="154">
        <v>206533.83820999999</v>
      </c>
      <c r="I99" s="154">
        <v>4862.0346399999999</v>
      </c>
      <c r="J99" s="154">
        <v>110211.00378</v>
      </c>
      <c r="K99" s="154">
        <v>87299.191250000003</v>
      </c>
      <c r="L99" s="154">
        <v>22911.812529999996</v>
      </c>
      <c r="M99" s="154">
        <v>2218587.5615400001</v>
      </c>
    </row>
    <row r="100" spans="1:13" x14ac:dyDescent="0.25">
      <c r="A100" s="172">
        <v>44713</v>
      </c>
      <c r="B100" s="154">
        <v>348531.95660999999</v>
      </c>
      <c r="C100" s="154">
        <v>102811.58809000002</v>
      </c>
      <c r="D100" s="154">
        <v>108461.62675</v>
      </c>
      <c r="E100" s="154">
        <v>32183.764190000002</v>
      </c>
      <c r="F100" s="154">
        <v>43225.561079999999</v>
      </c>
      <c r="G100" s="154">
        <v>916129.54374999995</v>
      </c>
      <c r="H100" s="154">
        <v>199875.73793</v>
      </c>
      <c r="I100" s="154">
        <v>6836.2900499999996</v>
      </c>
      <c r="J100" s="154">
        <v>38996.537729999996</v>
      </c>
      <c r="K100" s="154">
        <v>22179.185420000002</v>
      </c>
      <c r="L100" s="154">
        <v>16817.352309999995</v>
      </c>
      <c r="M100" s="154">
        <v>1797052.6061799999</v>
      </c>
    </row>
    <row r="101" spans="1:13" x14ac:dyDescent="0.25">
      <c r="A101" s="171">
        <v>44743</v>
      </c>
      <c r="B101" s="154">
        <v>315925.75932999997</v>
      </c>
      <c r="C101" s="154">
        <v>101900.43536</v>
      </c>
      <c r="D101" s="154">
        <v>99476.240649999992</v>
      </c>
      <c r="E101" s="154">
        <v>19062.873999999996</v>
      </c>
      <c r="F101" s="154">
        <v>44248.749609999992</v>
      </c>
      <c r="G101" s="154">
        <v>934245.67046000005</v>
      </c>
      <c r="H101" s="154">
        <v>232902.38962999999</v>
      </c>
      <c r="I101" s="154">
        <v>7218.4787399999996</v>
      </c>
      <c r="J101" s="154">
        <v>37244.363920000003</v>
      </c>
      <c r="K101" s="154">
        <v>21283.855050000002</v>
      </c>
      <c r="L101" s="154">
        <v>15960.508870000001</v>
      </c>
      <c r="M101" s="154">
        <v>1792224.9616999996</v>
      </c>
    </row>
    <row r="102" spans="1:13" x14ac:dyDescent="0.25">
      <c r="A102" s="172">
        <v>44774</v>
      </c>
      <c r="B102" s="154">
        <v>287849.94250000006</v>
      </c>
      <c r="C102" s="154">
        <v>103177.36165000001</v>
      </c>
      <c r="D102" s="154">
        <v>54959.873940000005</v>
      </c>
      <c r="E102" s="154">
        <v>17790.0861</v>
      </c>
      <c r="F102" s="154">
        <v>44818.859250000009</v>
      </c>
      <c r="G102" s="154">
        <v>789450.21710000001</v>
      </c>
      <c r="H102" s="154">
        <v>228210.51205000002</v>
      </c>
      <c r="I102" s="154">
        <v>1883.3291600000002</v>
      </c>
      <c r="J102" s="154">
        <v>37160.228720000006</v>
      </c>
      <c r="K102" s="154">
        <v>20974.20769000001</v>
      </c>
      <c r="L102" s="154">
        <v>16186.021029999996</v>
      </c>
      <c r="M102" s="154">
        <v>1565300.4104700002</v>
      </c>
    </row>
    <row r="103" spans="1:13" x14ac:dyDescent="0.25">
      <c r="A103" s="171">
        <v>44805</v>
      </c>
      <c r="B103" s="154">
        <v>318299.54515000002</v>
      </c>
      <c r="C103" s="154">
        <v>95321.921649999989</v>
      </c>
      <c r="D103" s="154">
        <v>49894.868769999994</v>
      </c>
      <c r="E103" s="154">
        <v>18456.487660000003</v>
      </c>
      <c r="F103" s="154">
        <v>45797.467750000003</v>
      </c>
      <c r="G103" s="154">
        <v>791150.25022999989</v>
      </c>
      <c r="H103" s="154">
        <v>241607.92730999997</v>
      </c>
      <c r="I103" s="154">
        <v>1713.6817499999997</v>
      </c>
      <c r="J103" s="154">
        <v>38791.10302000001</v>
      </c>
      <c r="K103" s="154">
        <v>19243.444300000003</v>
      </c>
      <c r="L103" s="154">
        <v>19547.658720000007</v>
      </c>
      <c r="M103" s="154">
        <v>1601033.2532899999</v>
      </c>
    </row>
    <row r="104" spans="1:13" x14ac:dyDescent="0.25">
      <c r="A104" s="172">
        <v>44835</v>
      </c>
      <c r="B104" s="154">
        <v>318456.68232000002</v>
      </c>
      <c r="C104" s="154">
        <v>90583.562819999977</v>
      </c>
      <c r="D104" s="154">
        <v>48351.148550000013</v>
      </c>
      <c r="E104" s="154">
        <v>16000.264810000002</v>
      </c>
      <c r="F104" s="154">
        <v>36042.35459000001</v>
      </c>
      <c r="G104" s="154">
        <v>773813.50136999995</v>
      </c>
      <c r="H104" s="154">
        <v>244838.39650999996</v>
      </c>
      <c r="I104" s="154">
        <v>2027.7866100000001</v>
      </c>
      <c r="J104" s="154">
        <v>33228.903849999995</v>
      </c>
      <c r="K104" s="154">
        <v>17330.998080000001</v>
      </c>
      <c r="L104" s="154">
        <v>15897.905769999994</v>
      </c>
      <c r="M104" s="154">
        <v>1563342.6014299998</v>
      </c>
    </row>
    <row r="105" spans="1:13" x14ac:dyDescent="0.25">
      <c r="A105" s="171">
        <v>44866</v>
      </c>
      <c r="B105" s="154">
        <v>325328.69422</v>
      </c>
      <c r="C105" s="154">
        <v>25992.992229999996</v>
      </c>
      <c r="D105" s="154">
        <v>40531.668070000007</v>
      </c>
      <c r="E105" s="154">
        <v>18382.983339999999</v>
      </c>
      <c r="F105" s="154">
        <v>34151.134559999991</v>
      </c>
      <c r="G105" s="154">
        <v>775478.14532000001</v>
      </c>
      <c r="H105" s="154">
        <v>227558.53899</v>
      </c>
      <c r="I105" s="154">
        <v>1059.7466299999999</v>
      </c>
      <c r="J105" s="154">
        <v>20284.536879999996</v>
      </c>
      <c r="K105" s="154">
        <v>5921.6625699999995</v>
      </c>
      <c r="L105" s="154">
        <v>14362.874309999996</v>
      </c>
      <c r="M105" s="154">
        <v>1468768.4402399999</v>
      </c>
    </row>
    <row r="106" spans="1:13" x14ac:dyDescent="0.25">
      <c r="A106" s="172">
        <v>44896</v>
      </c>
      <c r="B106" s="154">
        <v>460505.58608000004</v>
      </c>
      <c r="C106" s="154">
        <v>30180.916639999999</v>
      </c>
      <c r="D106" s="154">
        <v>54757.764660000001</v>
      </c>
      <c r="E106" s="154">
        <v>28144.609530000002</v>
      </c>
      <c r="F106" s="154">
        <v>41951.519</v>
      </c>
      <c r="G106" s="154">
        <v>797300.98893000011</v>
      </c>
      <c r="H106" s="154">
        <v>249061.18108999997</v>
      </c>
      <c r="I106" s="154">
        <v>2705.7782900000002</v>
      </c>
      <c r="J106" s="154">
        <v>22593.498070000001</v>
      </c>
      <c r="K106" s="154">
        <v>6940.8135000000002</v>
      </c>
      <c r="L106" s="154">
        <v>15652.684570000001</v>
      </c>
      <c r="M106" s="154">
        <v>1687201.8422900001</v>
      </c>
    </row>
    <row r="107" spans="1:13" x14ac:dyDescent="0.25">
      <c r="A107" s="126" t="s">
        <v>156</v>
      </c>
      <c r="B107" s="153">
        <v>4211974.2342800004</v>
      </c>
      <c r="C107" s="153">
        <v>1254205.2622100001</v>
      </c>
      <c r="D107" s="153">
        <v>1681888.399</v>
      </c>
      <c r="E107" s="153">
        <v>247094.06569000002</v>
      </c>
      <c r="F107" s="153">
        <v>545075.79775999999</v>
      </c>
      <c r="G107" s="153">
        <v>10006682.843730001</v>
      </c>
      <c r="H107" s="153">
        <v>3087779.5743500004</v>
      </c>
      <c r="I107" s="153">
        <v>48233.676420000003</v>
      </c>
      <c r="J107" s="153">
        <v>583799.84789000009</v>
      </c>
      <c r="K107" s="153">
        <v>247415.59546999997</v>
      </c>
      <c r="L107" s="153">
        <v>336384.25242000003</v>
      </c>
      <c r="M107" s="153">
        <v>21666733.701329999</v>
      </c>
    </row>
    <row r="108" spans="1:13" x14ac:dyDescent="0.25">
      <c r="A108" s="172">
        <v>44927</v>
      </c>
      <c r="B108" s="154">
        <v>273398.56757999997</v>
      </c>
      <c r="C108" s="154">
        <v>33933.868040000001</v>
      </c>
      <c r="D108" s="154">
        <v>176079.99162000002</v>
      </c>
      <c r="E108" s="154">
        <v>19646.545449999994</v>
      </c>
      <c r="F108" s="154">
        <v>39174.912529999994</v>
      </c>
      <c r="G108" s="154">
        <v>849220.39442999999</v>
      </c>
      <c r="H108" s="154">
        <v>261906.79171000005</v>
      </c>
      <c r="I108" s="154">
        <v>3163.8862300000005</v>
      </c>
      <c r="J108" s="154">
        <v>36485.431169999996</v>
      </c>
      <c r="K108" s="154">
        <v>8158.5096700000004</v>
      </c>
      <c r="L108" s="154">
        <v>28326.921499999997</v>
      </c>
      <c r="M108" s="154">
        <v>1693010.38876</v>
      </c>
    </row>
    <row r="109" spans="1:13" x14ac:dyDescent="0.25">
      <c r="A109" s="171">
        <v>44958</v>
      </c>
      <c r="B109" s="154">
        <v>319029.4920400001</v>
      </c>
      <c r="C109" s="154">
        <v>25520.71184</v>
      </c>
      <c r="D109" s="154">
        <v>504713.33786000003</v>
      </c>
      <c r="E109" s="154">
        <v>14547.8614</v>
      </c>
      <c r="F109" s="154">
        <v>35967.285700000008</v>
      </c>
      <c r="G109" s="154">
        <v>730493.02055999998</v>
      </c>
      <c r="H109" s="154">
        <v>222693.49479000003</v>
      </c>
      <c r="I109" s="154">
        <v>1921.8866300000004</v>
      </c>
      <c r="J109" s="154">
        <v>70192.795300000013</v>
      </c>
      <c r="K109" s="154">
        <v>6014.3152399999999</v>
      </c>
      <c r="L109" s="154">
        <v>64178.480060000016</v>
      </c>
      <c r="M109" s="154">
        <v>1925079.8861200002</v>
      </c>
    </row>
    <row r="110" spans="1:13" x14ac:dyDescent="0.25">
      <c r="A110" s="172">
        <v>44986</v>
      </c>
      <c r="B110" s="159">
        <v>323687.24883000006</v>
      </c>
      <c r="C110" s="159">
        <v>33362.075800000006</v>
      </c>
      <c r="D110" s="159">
        <v>168727.46059</v>
      </c>
      <c r="E110" s="159">
        <v>19998.879780000003</v>
      </c>
      <c r="F110" s="159">
        <v>46649.224930000004</v>
      </c>
      <c r="G110" s="159">
        <v>717678.92530000012</v>
      </c>
      <c r="H110" s="159">
        <v>247059.34438999998</v>
      </c>
      <c r="I110" s="159">
        <v>3283.35988</v>
      </c>
      <c r="J110" s="159">
        <v>36341.907590000003</v>
      </c>
      <c r="K110" s="159">
        <v>7109.2911099999992</v>
      </c>
      <c r="L110" s="159">
        <v>29232.616480000004</v>
      </c>
      <c r="M110" s="159">
        <v>1596788.4270900001</v>
      </c>
    </row>
    <row r="111" spans="1:13" x14ac:dyDescent="0.25">
      <c r="A111" s="171">
        <v>45017</v>
      </c>
      <c r="B111" s="159">
        <v>323870.59794999997</v>
      </c>
      <c r="C111" s="159">
        <v>44123.75937</v>
      </c>
      <c r="D111" s="159">
        <v>141558.63994999998</v>
      </c>
      <c r="E111" s="159">
        <v>16986.069470000002</v>
      </c>
      <c r="F111" s="159">
        <v>39247.694530000008</v>
      </c>
      <c r="G111" s="159">
        <v>835654.88568999991</v>
      </c>
      <c r="H111" s="159">
        <v>239644.33698999998</v>
      </c>
      <c r="I111" s="159">
        <v>1154.31927</v>
      </c>
      <c r="J111" s="159">
        <v>28779.113560000002</v>
      </c>
      <c r="K111" s="159">
        <v>9570.8342600000014</v>
      </c>
      <c r="L111" s="159">
        <v>19208.279300000002</v>
      </c>
      <c r="M111" s="159">
        <v>1671019.4167799999</v>
      </c>
    </row>
    <row r="112" spans="1:13" x14ac:dyDescent="0.25">
      <c r="A112" s="172">
        <v>45047</v>
      </c>
      <c r="B112" s="159">
        <v>340696.10582999996</v>
      </c>
      <c r="C112" s="159">
        <v>525253.07877999998</v>
      </c>
      <c r="D112" s="159">
        <v>147742.59805999996</v>
      </c>
      <c r="E112" s="159">
        <v>19458.811400000002</v>
      </c>
      <c r="F112" s="159">
        <v>44635.294130000002</v>
      </c>
      <c r="G112" s="159">
        <v>798711.05530000001</v>
      </c>
      <c r="H112" s="159">
        <v>244303.04463000002</v>
      </c>
      <c r="I112" s="159">
        <v>3670.3428100000001</v>
      </c>
      <c r="J112" s="159">
        <v>113522.43606000002</v>
      </c>
      <c r="K112" s="159">
        <v>88892.868249999985</v>
      </c>
      <c r="L112" s="159">
        <v>24629.567810000037</v>
      </c>
      <c r="M112" s="159">
        <v>2237992.767</v>
      </c>
    </row>
    <row r="113" spans="1:16" x14ac:dyDescent="0.25">
      <c r="A113" s="171">
        <v>45078</v>
      </c>
      <c r="B113" s="159">
        <v>327369.97243999998</v>
      </c>
      <c r="C113" s="159">
        <v>102750.38166</v>
      </c>
      <c r="D113" s="159">
        <v>135474.97931999998</v>
      </c>
      <c r="E113" s="159">
        <v>20512.417940000003</v>
      </c>
      <c r="F113" s="159">
        <v>46807.62844</v>
      </c>
      <c r="G113" s="159">
        <v>823754.98271999997</v>
      </c>
      <c r="H113" s="159">
        <v>247963.34659999999</v>
      </c>
      <c r="I113" s="159">
        <v>1086.49171</v>
      </c>
      <c r="J113" s="159">
        <v>39374.167489999993</v>
      </c>
      <c r="K113" s="159">
        <v>21924.46255</v>
      </c>
      <c r="L113" s="159">
        <v>17449.704939999992</v>
      </c>
      <c r="M113" s="159">
        <v>1745094.3683199999</v>
      </c>
    </row>
    <row r="114" spans="1:16" x14ac:dyDescent="0.25">
      <c r="A114" s="172">
        <v>45108</v>
      </c>
      <c r="B114" s="159">
        <v>352839.67516000004</v>
      </c>
      <c r="C114" s="159">
        <v>100600.05151999999</v>
      </c>
      <c r="D114" s="159">
        <v>125442.42793000002</v>
      </c>
      <c r="E114" s="159">
        <v>20520.171620000001</v>
      </c>
      <c r="F114" s="159">
        <v>61654.843860000008</v>
      </c>
      <c r="G114" s="159">
        <v>821062.34427999996</v>
      </c>
      <c r="H114" s="159">
        <v>250502.06682000001</v>
      </c>
      <c r="I114" s="159">
        <v>1877.9572400000002</v>
      </c>
      <c r="J114" s="159">
        <v>40361.778810000003</v>
      </c>
      <c r="K114" s="159">
        <v>21650.837160000003</v>
      </c>
      <c r="L114" s="159">
        <v>18710.941650000001</v>
      </c>
      <c r="M114" s="159">
        <v>1774861.31724</v>
      </c>
    </row>
    <row r="115" spans="1:16" x14ac:dyDescent="0.25">
      <c r="A115" s="171">
        <v>45139</v>
      </c>
      <c r="B115" s="159">
        <v>389940.18511000002</v>
      </c>
      <c r="C115" s="159">
        <v>102722.63463000002</v>
      </c>
      <c r="D115" s="159">
        <v>71669.554610000007</v>
      </c>
      <c r="E115" s="159">
        <v>21852.941070000004</v>
      </c>
      <c r="F115" s="159">
        <v>48332.547330000009</v>
      </c>
      <c r="G115" s="159">
        <v>867033.64574000007</v>
      </c>
      <c r="H115" s="159">
        <v>267820.93419999996</v>
      </c>
      <c r="I115" s="159">
        <v>7820.4342900000001</v>
      </c>
      <c r="J115" s="159">
        <v>47781.089740000003</v>
      </c>
      <c r="K115" s="159">
        <v>21692.412239999998</v>
      </c>
      <c r="L115" s="159">
        <v>26088.677500000005</v>
      </c>
      <c r="M115" s="159">
        <v>1824973.9667200001</v>
      </c>
    </row>
    <row r="116" spans="1:16" x14ac:dyDescent="0.25">
      <c r="A116" s="172">
        <v>45170</v>
      </c>
      <c r="B116" s="159">
        <v>319258.71581000002</v>
      </c>
      <c r="C116" s="159">
        <v>100743.00817</v>
      </c>
      <c r="D116" s="159">
        <v>58967.214439999996</v>
      </c>
      <c r="E116" s="159">
        <v>22635.724930000004</v>
      </c>
      <c r="F116" s="159">
        <v>42973.472889999997</v>
      </c>
      <c r="G116" s="159">
        <v>858953.71116999991</v>
      </c>
      <c r="H116" s="159">
        <v>252472.03324999998</v>
      </c>
      <c r="I116" s="159">
        <v>3515.0576099999994</v>
      </c>
      <c r="J116" s="159">
        <v>38408.364499999996</v>
      </c>
      <c r="K116" s="159">
        <v>20184.231240000001</v>
      </c>
      <c r="L116" s="159">
        <v>18224.133259999995</v>
      </c>
      <c r="M116" s="159">
        <v>1697927.3027699997</v>
      </c>
    </row>
    <row r="117" spans="1:16" x14ac:dyDescent="0.25">
      <c r="A117" s="171">
        <v>45200</v>
      </c>
      <c r="B117" s="159">
        <v>403000.82675999997</v>
      </c>
      <c r="C117" s="159">
        <v>101571.2723</v>
      </c>
      <c r="D117" s="159">
        <v>55615.187059999989</v>
      </c>
      <c r="E117" s="159">
        <v>20133.601169999998</v>
      </c>
      <c r="F117" s="159">
        <v>41579.043210000003</v>
      </c>
      <c r="G117" s="159">
        <v>855844.93862000015</v>
      </c>
      <c r="H117" s="159">
        <v>259090.71417000005</v>
      </c>
      <c r="I117" s="159">
        <v>3254.6503600000005</v>
      </c>
      <c r="J117" s="159">
        <v>36961.207259999996</v>
      </c>
      <c r="K117" s="159">
        <v>19501.159669999997</v>
      </c>
      <c r="L117" s="159">
        <v>17460.047589999998</v>
      </c>
      <c r="M117" s="159">
        <v>1777051.4409100004</v>
      </c>
    </row>
    <row r="118" spans="1:16" x14ac:dyDescent="0.25">
      <c r="A118" s="172">
        <v>45231</v>
      </c>
      <c r="B118" s="159">
        <v>362573.72145999997</v>
      </c>
      <c r="C118" s="159">
        <v>54295.57215</v>
      </c>
      <c r="D118" s="159">
        <v>47754.635529999992</v>
      </c>
      <c r="E118" s="159">
        <v>25621.949240000002</v>
      </c>
      <c r="F118" s="159">
        <v>48286.399489999996</v>
      </c>
      <c r="G118" s="159">
        <v>921322.3539000001</v>
      </c>
      <c r="H118" s="159">
        <v>306363.92866999994</v>
      </c>
      <c r="I118" s="159">
        <v>922.7776100000001</v>
      </c>
      <c r="J118" s="159">
        <v>28707.767199999991</v>
      </c>
      <c r="K118" s="159">
        <v>10527.047320000001</v>
      </c>
      <c r="L118" s="159">
        <v>18180.71987999999</v>
      </c>
      <c r="M118" s="159">
        <v>1795849.10525</v>
      </c>
    </row>
    <row r="119" spans="1:16" x14ac:dyDescent="0.25">
      <c r="A119" s="171">
        <v>45261</v>
      </c>
      <c r="B119" s="159">
        <v>476309.12530999997</v>
      </c>
      <c r="C119" s="159">
        <v>29328.847950000003</v>
      </c>
      <c r="D119" s="159">
        <v>48142.372029999999</v>
      </c>
      <c r="E119" s="159">
        <v>25179.092220000002</v>
      </c>
      <c r="F119" s="159">
        <v>49767.450720000001</v>
      </c>
      <c r="G119" s="159">
        <v>926952.58602000005</v>
      </c>
      <c r="H119" s="159">
        <v>287959.53813</v>
      </c>
      <c r="I119" s="159">
        <v>16562.512780000001</v>
      </c>
      <c r="J119" s="159">
        <v>66883.789209999988</v>
      </c>
      <c r="K119" s="159">
        <v>12189.626759999997</v>
      </c>
      <c r="L119" s="159">
        <v>54694.162449999989</v>
      </c>
      <c r="M119" s="159">
        <v>1927085.31437</v>
      </c>
    </row>
    <row r="120" spans="1:16" x14ac:dyDescent="0.25">
      <c r="A120" s="126">
        <v>2024</v>
      </c>
      <c r="B120" s="160">
        <f>SUM(B121:B132)</f>
        <v>4930908.5175200002</v>
      </c>
      <c r="C120" s="160">
        <f t="shared" ref="C120:M120" si="0">SUM(C121:C132)</f>
        <v>1335133.3103899998</v>
      </c>
      <c r="D120" s="160">
        <f t="shared" si="0"/>
        <v>1848363.6859199996</v>
      </c>
      <c r="E120" s="160">
        <f t="shared" si="0"/>
        <v>306145.11937000003</v>
      </c>
      <c r="F120" s="160">
        <f t="shared" si="0"/>
        <v>621074.12003999995</v>
      </c>
      <c r="G120" s="160">
        <f t="shared" si="0"/>
        <v>11718594.217730001</v>
      </c>
      <c r="H120" s="160">
        <f t="shared" si="0"/>
        <v>3472634.625669999</v>
      </c>
      <c r="I120" s="160">
        <f t="shared" si="0"/>
        <v>50439.873059999998</v>
      </c>
      <c r="J120" s="160">
        <f t="shared" si="0"/>
        <v>559475.53688999999</v>
      </c>
      <c r="K120" s="160">
        <f t="shared" si="0"/>
        <v>264716.29777999996</v>
      </c>
      <c r="L120" s="160">
        <f t="shared" si="0"/>
        <v>319956.77333999996</v>
      </c>
      <c r="M120" s="160">
        <f t="shared" si="0"/>
        <v>24842769.006590001</v>
      </c>
      <c r="P120" s="123"/>
    </row>
    <row r="121" spans="1:16" x14ac:dyDescent="0.25">
      <c r="A121" s="169">
        <v>45292</v>
      </c>
      <c r="B121" s="159">
        <v>365934.44345999998</v>
      </c>
      <c r="C121" s="159">
        <v>34780.538519999995</v>
      </c>
      <c r="D121" s="159">
        <v>174004.91514000003</v>
      </c>
      <c r="E121" s="159">
        <v>28037.654649999993</v>
      </c>
      <c r="F121" s="159">
        <v>51953.759109999992</v>
      </c>
      <c r="G121" s="159">
        <v>982448.1121400001</v>
      </c>
      <c r="H121" s="159">
        <v>302367.71305999992</v>
      </c>
      <c r="I121" s="159">
        <v>3870.5472499999996</v>
      </c>
      <c r="J121" s="159">
        <v>42188.200709999997</v>
      </c>
      <c r="K121" s="159">
        <v>8510.2125199999991</v>
      </c>
      <c r="L121" s="159">
        <v>33677.988189999996</v>
      </c>
      <c r="M121" s="159">
        <v>1985585.8840400001</v>
      </c>
    </row>
    <row r="122" spans="1:16" x14ac:dyDescent="0.25">
      <c r="A122" s="169">
        <v>45323</v>
      </c>
      <c r="B122" s="159">
        <v>319768.65923000011</v>
      </c>
      <c r="C122" s="159">
        <v>31028.603890000006</v>
      </c>
      <c r="D122" s="159">
        <v>562461.13703999994</v>
      </c>
      <c r="E122" s="159">
        <v>24386.58</v>
      </c>
      <c r="F122" s="159">
        <v>48972.197489999999</v>
      </c>
      <c r="G122" s="159">
        <v>851489.51728000015</v>
      </c>
      <c r="H122" s="159">
        <v>214946.89562999998</v>
      </c>
      <c r="I122" s="159">
        <v>3307.3473200000003</v>
      </c>
      <c r="J122" s="159">
        <v>76945.787159999993</v>
      </c>
      <c r="K122" s="159">
        <v>7015.8379800000002</v>
      </c>
      <c r="L122" s="159">
        <v>69929.949179999996</v>
      </c>
      <c r="M122" s="159">
        <v>2133306.7250399999</v>
      </c>
    </row>
    <row r="123" spans="1:16" x14ac:dyDescent="0.25">
      <c r="A123" s="169">
        <v>45352</v>
      </c>
      <c r="B123" s="159">
        <v>439901.02400999999</v>
      </c>
      <c r="C123" s="159">
        <v>33143.829829999995</v>
      </c>
      <c r="D123" s="159">
        <v>169582.92713</v>
      </c>
      <c r="E123" s="159">
        <v>23900.472080000003</v>
      </c>
      <c r="F123" s="159">
        <v>52231.883020000001</v>
      </c>
      <c r="G123" s="159">
        <v>840357.12442000012</v>
      </c>
      <c r="H123" s="159">
        <v>293427.47847999987</v>
      </c>
      <c r="I123" s="159">
        <v>7239.0547899999992</v>
      </c>
      <c r="J123" s="159">
        <v>36330.992230000003</v>
      </c>
      <c r="K123" s="159">
        <v>8407.0016599999981</v>
      </c>
      <c r="L123" s="159">
        <v>27923.990570000005</v>
      </c>
      <c r="M123" s="159">
        <v>1896114.7859899998</v>
      </c>
    </row>
    <row r="124" spans="1:16" x14ac:dyDescent="0.25">
      <c r="A124" s="169">
        <v>45383</v>
      </c>
      <c r="B124" s="159">
        <v>387863.37452999997</v>
      </c>
      <c r="C124" s="159">
        <v>50435.174480000001</v>
      </c>
      <c r="D124" s="159">
        <v>164215.06832000002</v>
      </c>
      <c r="E124" s="159">
        <v>26023.352080000001</v>
      </c>
      <c r="F124" s="159">
        <v>53396.851440000006</v>
      </c>
      <c r="G124" s="159">
        <v>963366.2930699999</v>
      </c>
      <c r="H124" s="159">
        <v>271105.24211999995</v>
      </c>
      <c r="I124" s="159">
        <v>4474.17587</v>
      </c>
      <c r="J124" s="159">
        <v>33498.093409999994</v>
      </c>
      <c r="K124" s="159">
        <v>10615.45614</v>
      </c>
      <c r="L124" s="159">
        <v>22882.637269999992</v>
      </c>
      <c r="M124" s="159">
        <v>1954377.6253199999</v>
      </c>
    </row>
    <row r="125" spans="1:16" x14ac:dyDescent="0.25">
      <c r="A125" s="169">
        <v>45413</v>
      </c>
      <c r="B125" s="159">
        <v>393093.77624000004</v>
      </c>
      <c r="C125" s="159">
        <v>564172.30128999986</v>
      </c>
      <c r="D125" s="159">
        <v>158082.56568999999</v>
      </c>
      <c r="E125" s="159">
        <v>22337.982719999996</v>
      </c>
      <c r="F125" s="159">
        <v>51513.184369999995</v>
      </c>
      <c r="G125" s="159">
        <v>939074.48598</v>
      </c>
      <c r="H125" s="159">
        <v>282382.34667</v>
      </c>
      <c r="I125" s="159">
        <v>4872.1061399999999</v>
      </c>
      <c r="J125" s="159">
        <v>118657.39457999998</v>
      </c>
      <c r="K125" s="159">
        <v>92920.092119999987</v>
      </c>
      <c r="L125" s="159">
        <v>25737.302459999992</v>
      </c>
      <c r="M125" s="159">
        <v>2534186.1436799997</v>
      </c>
    </row>
    <row r="126" spans="1:16" x14ac:dyDescent="0.25">
      <c r="A126" s="169">
        <v>45444</v>
      </c>
      <c r="B126" s="143">
        <v>396788.82628000004</v>
      </c>
      <c r="C126" s="143">
        <v>111733.61132</v>
      </c>
      <c r="D126" s="143">
        <v>148803.65423000001</v>
      </c>
      <c r="E126" s="143">
        <v>20662.288949999995</v>
      </c>
      <c r="F126" s="143">
        <v>55314.961229999994</v>
      </c>
      <c r="G126" s="143">
        <v>1014247.22179</v>
      </c>
      <c r="H126" s="143">
        <v>290621.89913999999</v>
      </c>
      <c r="I126" s="143">
        <v>2823.3054300000003</v>
      </c>
      <c r="J126" s="143">
        <v>45762.016559999996</v>
      </c>
      <c r="K126" s="143">
        <v>25871.36277</v>
      </c>
      <c r="L126" s="143">
        <v>19890.653789999997</v>
      </c>
      <c r="M126" s="143">
        <v>2086757.7849299998</v>
      </c>
    </row>
    <row r="127" spans="1:16" x14ac:dyDescent="0.25">
      <c r="A127" s="169">
        <v>45474</v>
      </c>
      <c r="B127" s="143">
        <v>403082.89707000001</v>
      </c>
      <c r="C127" s="143">
        <v>113799.28626000001</v>
      </c>
      <c r="D127" s="143">
        <v>148786.69972000003</v>
      </c>
      <c r="E127" s="143">
        <v>23256.998479999998</v>
      </c>
      <c r="F127" s="143">
        <v>60730.443890000002</v>
      </c>
      <c r="G127" s="143">
        <v>1018819.6365499999</v>
      </c>
      <c r="H127" s="143">
        <v>283670.12977</v>
      </c>
      <c r="I127" s="143">
        <v>4522.1614800000007</v>
      </c>
      <c r="J127" s="143">
        <v>47318.459050000005</v>
      </c>
      <c r="K127" s="143">
        <v>26162.473040000001</v>
      </c>
      <c r="L127" s="143">
        <v>21155.986010000004</v>
      </c>
      <c r="M127" s="143">
        <v>2103986.71227</v>
      </c>
    </row>
    <row r="128" spans="1:16" x14ac:dyDescent="0.25">
      <c r="A128" s="169">
        <v>45505</v>
      </c>
      <c r="B128" s="159">
        <v>426181.49242000002</v>
      </c>
      <c r="C128" s="159">
        <v>115997.32793</v>
      </c>
      <c r="D128" s="159">
        <v>77905.939259999999</v>
      </c>
      <c r="E128" s="159">
        <v>27462.667719999998</v>
      </c>
      <c r="F128" s="159">
        <v>58002.923360000008</v>
      </c>
      <c r="G128" s="159">
        <v>1017719.27507</v>
      </c>
      <c r="H128" s="159">
        <v>290175.43624000001</v>
      </c>
      <c r="I128" s="159">
        <v>5785.3258699999988</v>
      </c>
      <c r="J128" s="159">
        <v>47661.271070000017</v>
      </c>
      <c r="K128" s="159">
        <v>25197.534230000005</v>
      </c>
      <c r="L128" s="159">
        <v>47661.271070000017</v>
      </c>
      <c r="M128" s="159">
        <v>2066891.6589400002</v>
      </c>
    </row>
    <row r="129" spans="1:13" x14ac:dyDescent="0.25">
      <c r="A129" s="169">
        <v>45536</v>
      </c>
      <c r="B129" s="159">
        <v>419665.50043999997</v>
      </c>
      <c r="C129" s="159">
        <v>113847.58285999999</v>
      </c>
      <c r="D129" s="159">
        <v>66729.145520000005</v>
      </c>
      <c r="E129" s="159">
        <v>23511.412410000004</v>
      </c>
      <c r="F129" s="159">
        <v>54806.767500000009</v>
      </c>
      <c r="G129" s="159">
        <v>1031949.1582699999</v>
      </c>
      <c r="H129" s="159">
        <v>299496.78751999995</v>
      </c>
      <c r="I129" s="159">
        <v>3008.9363900000003</v>
      </c>
      <c r="J129" s="159">
        <v>37301.693880000006</v>
      </c>
      <c r="K129" s="159">
        <v>24392.616239999999</v>
      </c>
      <c r="L129" s="159">
        <v>12909.077640000007</v>
      </c>
      <c r="M129" s="159">
        <v>2050316.9847899997</v>
      </c>
    </row>
    <row r="130" spans="1:13" x14ac:dyDescent="0.25">
      <c r="A130" s="169">
        <v>45566</v>
      </c>
      <c r="B130" s="159">
        <v>426867.66042999999</v>
      </c>
      <c r="C130" s="159">
        <v>106682.78897999998</v>
      </c>
      <c r="D130" s="159">
        <v>65328.30509999999</v>
      </c>
      <c r="E130" s="159">
        <v>33352.533450000003</v>
      </c>
      <c r="F130" s="159">
        <v>51599.330349999997</v>
      </c>
      <c r="G130" s="159">
        <v>983604.29503000004</v>
      </c>
      <c r="H130" s="159">
        <v>300764.09445999999</v>
      </c>
      <c r="I130" s="159">
        <v>3797.6318499999998</v>
      </c>
      <c r="J130" s="159">
        <v>36366.700459999993</v>
      </c>
      <c r="K130" s="159">
        <v>22296.55286</v>
      </c>
      <c r="L130" s="159">
        <v>14070.147599999993</v>
      </c>
      <c r="M130" s="159">
        <v>2008363.34011</v>
      </c>
    </row>
    <row r="131" spans="1:13" x14ac:dyDescent="0.25">
      <c r="A131" s="169">
        <v>45597</v>
      </c>
      <c r="B131" s="159">
        <v>430776.31548999995</v>
      </c>
      <c r="C131" s="159">
        <v>30530.663430000001</v>
      </c>
      <c r="D131" s="159">
        <v>50597.140429999999</v>
      </c>
      <c r="E131" s="159">
        <v>23037.089660000005</v>
      </c>
      <c r="F131" s="159">
        <v>46343.98575</v>
      </c>
      <c r="G131" s="159">
        <v>1023845.5013400001</v>
      </c>
      <c r="H131" s="159">
        <v>301429.45565000002</v>
      </c>
      <c r="I131" s="159">
        <v>3475.9496300000005</v>
      </c>
      <c r="J131" s="159">
        <v>19274.464499999995</v>
      </c>
      <c r="K131" s="159">
        <v>6801.3900599999997</v>
      </c>
      <c r="L131" s="159">
        <v>12473.074439999995</v>
      </c>
      <c r="M131" s="159">
        <v>1929310.5658800001</v>
      </c>
    </row>
    <row r="132" spans="1:13" x14ac:dyDescent="0.25">
      <c r="A132" s="169">
        <v>45627</v>
      </c>
      <c r="B132" s="159">
        <v>520984.54791999998</v>
      </c>
      <c r="C132" s="159">
        <v>28981.601600000002</v>
      </c>
      <c r="D132" s="159">
        <v>61866.188339999993</v>
      </c>
      <c r="E132" s="159">
        <v>30176.087170000003</v>
      </c>
      <c r="F132" s="159">
        <v>36207.832529999992</v>
      </c>
      <c r="G132" s="159">
        <v>1051673.5967900001</v>
      </c>
      <c r="H132" s="159">
        <v>342247.14692999999</v>
      </c>
      <c r="I132" s="159">
        <v>3263.33104</v>
      </c>
      <c r="J132" s="159">
        <v>18170.463280000004</v>
      </c>
      <c r="K132" s="159">
        <v>6525.7681599999996</v>
      </c>
      <c r="L132" s="159">
        <v>11644.695120000004</v>
      </c>
      <c r="M132" s="159">
        <v>2093570.7956000003</v>
      </c>
    </row>
    <row r="133" spans="1:13" x14ac:dyDescent="0.25">
      <c r="A133" s="165">
        <v>2025</v>
      </c>
      <c r="B133" s="160">
        <f>SUM(B134:B145)</f>
        <v>5653319.279480001</v>
      </c>
      <c r="C133" s="160">
        <f t="shared" ref="C133:M133" si="1">SUM(C134:C145)</f>
        <v>1371126.5174100001</v>
      </c>
      <c r="D133" s="160">
        <f t="shared" si="1"/>
        <v>1980575.6004599999</v>
      </c>
      <c r="E133" s="160">
        <f t="shared" si="1"/>
        <v>397912.79588000011</v>
      </c>
      <c r="F133" s="160">
        <f t="shared" si="1"/>
        <v>479389.21582000004</v>
      </c>
      <c r="G133" s="160">
        <f t="shared" si="1"/>
        <v>12598849.313719999</v>
      </c>
      <c r="H133" s="160">
        <f t="shared" si="1"/>
        <v>3862785.8317000004</v>
      </c>
      <c r="I133" s="160">
        <f t="shared" si="1"/>
        <v>82976.761559999984</v>
      </c>
      <c r="J133" s="160">
        <f t="shared" si="1"/>
        <v>609774.25861999998</v>
      </c>
      <c r="K133" s="160">
        <f t="shared" si="1"/>
        <v>268107.28083999996</v>
      </c>
      <c r="L133" s="160">
        <f t="shared" si="1"/>
        <v>341666.97678000003</v>
      </c>
      <c r="M133" s="160">
        <f t="shared" si="1"/>
        <v>27036709.580649998</v>
      </c>
    </row>
    <row r="134" spans="1:13" x14ac:dyDescent="0.25">
      <c r="A134" s="169">
        <v>45658</v>
      </c>
      <c r="B134" s="159">
        <v>404097</v>
      </c>
      <c r="C134" s="159">
        <v>37083.4</v>
      </c>
      <c r="D134" s="159">
        <v>179697.21</v>
      </c>
      <c r="E134" s="159">
        <v>21218.05</v>
      </c>
      <c r="F134" s="159">
        <v>45083.29</v>
      </c>
      <c r="G134" s="159">
        <v>1097035.82</v>
      </c>
      <c r="H134" s="159">
        <v>342407.913</v>
      </c>
      <c r="I134" s="159">
        <v>4801.8029999999999</v>
      </c>
      <c r="J134" s="159">
        <v>21435.82</v>
      </c>
      <c r="K134" s="159">
        <v>8946.25</v>
      </c>
      <c r="L134" s="159">
        <v>12489.569</v>
      </c>
      <c r="M134" s="159">
        <v>2152860.3119999999</v>
      </c>
    </row>
    <row r="135" spans="1:13" x14ac:dyDescent="0.25">
      <c r="A135" s="169">
        <v>45689</v>
      </c>
      <c r="B135" s="159">
        <v>435399.32540000003</v>
      </c>
      <c r="C135" s="159">
        <v>31010.152529999996</v>
      </c>
      <c r="D135" s="159">
        <v>612553.63417999994</v>
      </c>
      <c r="E135" s="159">
        <v>24576.87</v>
      </c>
      <c r="F135" s="159">
        <v>43623.418160000001</v>
      </c>
      <c r="G135" s="159">
        <v>916049.34021000017</v>
      </c>
      <c r="H135" s="159">
        <v>290666.09959000006</v>
      </c>
      <c r="I135" s="159">
        <v>4800.7602600000009</v>
      </c>
      <c r="J135" s="159">
        <v>19311.553780000002</v>
      </c>
      <c r="K135" s="159">
        <v>7560.0821299999998</v>
      </c>
      <c r="L135" s="159">
        <v>11751.471650000003</v>
      </c>
      <c r="M135" s="159">
        <v>2377991.1541100005</v>
      </c>
    </row>
    <row r="136" spans="1:13" x14ac:dyDescent="0.25">
      <c r="A136" s="169">
        <v>45717</v>
      </c>
      <c r="B136" s="159">
        <v>435022.19933000003</v>
      </c>
      <c r="C136" s="159">
        <v>30360.426469999999</v>
      </c>
      <c r="D136" s="159">
        <v>171166.03093000001</v>
      </c>
      <c r="E136" s="159">
        <v>24976.372459999999</v>
      </c>
      <c r="F136" s="159">
        <v>41228.176209999991</v>
      </c>
      <c r="G136" s="159">
        <v>973749.06204000011</v>
      </c>
      <c r="H136" s="159">
        <v>292927.56898999994</v>
      </c>
      <c r="I136" s="159">
        <v>3783.7014299999996</v>
      </c>
      <c r="J136" s="159">
        <v>17606.484360000002</v>
      </c>
      <c r="K136" s="159">
        <v>7054.8060499999992</v>
      </c>
      <c r="L136" s="159">
        <v>10551.678310000003</v>
      </c>
      <c r="M136" s="159">
        <v>1990820.0222200002</v>
      </c>
    </row>
    <row r="137" spans="1:13" x14ac:dyDescent="0.25">
      <c r="A137" s="169">
        <v>45748</v>
      </c>
      <c r="B137" s="159">
        <v>423405.49622999993</v>
      </c>
      <c r="C137" s="159">
        <v>56255.206379999996</v>
      </c>
      <c r="D137" s="159">
        <v>170690.18501000002</v>
      </c>
      <c r="E137" s="159">
        <v>26011.870700000003</v>
      </c>
      <c r="F137" s="159">
        <v>40582.079180000001</v>
      </c>
      <c r="G137" s="159">
        <v>1023792.01614</v>
      </c>
      <c r="H137" s="159">
        <v>301251.73382999998</v>
      </c>
      <c r="I137" s="159">
        <v>4525.0522299999993</v>
      </c>
      <c r="J137" s="159">
        <v>22212.712530000001</v>
      </c>
      <c r="K137" s="159">
        <v>11507.482450000001</v>
      </c>
      <c r="L137" s="159">
        <v>10705.230079999999</v>
      </c>
      <c r="M137" s="159">
        <v>2068726.3522299998</v>
      </c>
    </row>
    <row r="138" spans="1:13" x14ac:dyDescent="0.25">
      <c r="A138" s="169">
        <v>45778</v>
      </c>
      <c r="B138" s="159">
        <v>429360.02504000004</v>
      </c>
      <c r="C138" s="159">
        <v>591458.44739999983</v>
      </c>
      <c r="D138" s="159">
        <v>164916.43651000003</v>
      </c>
      <c r="E138" s="159">
        <v>25160.08741</v>
      </c>
      <c r="F138" s="159">
        <v>38436.859700000008</v>
      </c>
      <c r="G138" s="159">
        <v>985033.20334999997</v>
      </c>
      <c r="H138" s="159">
        <v>306939.95835999999</v>
      </c>
      <c r="I138" s="159">
        <v>4573.3637799999997</v>
      </c>
      <c r="J138" s="159">
        <v>112734.05154</v>
      </c>
      <c r="K138" s="159">
        <v>100976.00214</v>
      </c>
      <c r="L138" s="159">
        <v>11758.049400000005</v>
      </c>
      <c r="M138" s="159">
        <v>2658612.4330899999</v>
      </c>
    </row>
    <row r="139" spans="1:13" x14ac:dyDescent="0.25">
      <c r="A139" s="169">
        <v>45809</v>
      </c>
      <c r="B139" s="159">
        <v>403973.53596999997</v>
      </c>
      <c r="C139" s="159">
        <v>110140.20963000001</v>
      </c>
      <c r="D139" s="159">
        <v>160497.54171000002</v>
      </c>
      <c r="E139" s="159">
        <v>27311.068950000004</v>
      </c>
      <c r="F139" s="159">
        <v>37650.738420000009</v>
      </c>
      <c r="G139" s="159">
        <v>1033753.0980600001</v>
      </c>
      <c r="H139" s="159">
        <v>311952.81112999999</v>
      </c>
      <c r="I139" s="159">
        <v>3052.7850099999996</v>
      </c>
      <c r="J139" s="159">
        <v>34404.723229999996</v>
      </c>
      <c r="K139" s="159">
        <v>23426.253479999996</v>
      </c>
      <c r="L139" s="159">
        <v>10978.46975</v>
      </c>
      <c r="M139" s="159">
        <v>2122736.5121100005</v>
      </c>
    </row>
    <row r="140" spans="1:13" x14ac:dyDescent="0.25">
      <c r="A140" s="169">
        <v>45839</v>
      </c>
      <c r="B140" s="159">
        <f>[1]Série_Histórica!C136</f>
        <v>459246.60202999995</v>
      </c>
      <c r="C140" s="159">
        <f>[1]Série_Histórica!D136</f>
        <v>117939.12996000002</v>
      </c>
      <c r="D140" s="159">
        <f>[1]Série_Histórica!E136</f>
        <v>165153.70603</v>
      </c>
      <c r="E140" s="159">
        <f>[1]Série_Histórica!F136</f>
        <v>28251.663100000002</v>
      </c>
      <c r="F140" s="159">
        <f>[1]Série_Histórica!G136</f>
        <v>41096.930529999998</v>
      </c>
      <c r="G140" s="159">
        <f>[1]Série_Histórica!H136</f>
        <v>1074398.0814699999</v>
      </c>
      <c r="H140" s="159">
        <f>[1]Série_Histórica!I136</f>
        <v>321256.29414999991</v>
      </c>
      <c r="I140" s="159">
        <f>[1]Série_Histórica!J136</f>
        <v>11947.169669999999</v>
      </c>
      <c r="J140" s="159">
        <f>[1]Série_Histórica!K136</f>
        <v>43890.275130000002</v>
      </c>
      <c r="K140" s="159">
        <f>[1]Série_Histórica!L136</f>
        <v>25156.18779</v>
      </c>
      <c r="L140" s="159">
        <f>[1]Série_Histórica!M136</f>
        <v>18734.087340000002</v>
      </c>
      <c r="M140" s="159">
        <f>[1]Série_Histórica!N136</f>
        <v>2263179.85207</v>
      </c>
    </row>
    <row r="141" spans="1:13" x14ac:dyDescent="0.25">
      <c r="A141" s="169">
        <v>45870</v>
      </c>
      <c r="B141" s="159">
        <v>436524.47699999996</v>
      </c>
      <c r="C141" s="159">
        <v>115750.36086</v>
      </c>
      <c r="D141" s="159">
        <v>80302.898119999998</v>
      </c>
      <c r="E141" s="159">
        <v>27996.042240000002</v>
      </c>
      <c r="F141" s="159">
        <v>36996.722809999999</v>
      </c>
      <c r="G141" s="159">
        <v>1054630.9797400001</v>
      </c>
      <c r="H141" s="159">
        <v>332131.47506999993</v>
      </c>
      <c r="I141" s="159">
        <v>5578.6206299999994</v>
      </c>
      <c r="J141" s="159">
        <v>39260.378409999998</v>
      </c>
      <c r="K141" s="159">
        <v>25586.85902</v>
      </c>
      <c r="L141" s="159">
        <v>13673.519389999998</v>
      </c>
      <c r="M141" s="159">
        <v>2129171.9548800001</v>
      </c>
    </row>
    <row r="142" spans="1:13" x14ac:dyDescent="0.25">
      <c r="A142" s="169">
        <v>45901</v>
      </c>
      <c r="B142" s="186">
        <f>[1]Série_Histórica!C138</f>
        <v>460760.38441</v>
      </c>
      <c r="C142" s="186">
        <f>[1]Série_Histórica!D138</f>
        <v>114816.23857999999</v>
      </c>
      <c r="D142" s="186">
        <f>[1]Série_Histórica!E138</f>
        <v>76258.540649999995</v>
      </c>
      <c r="E142" s="186">
        <f>[1]Série_Histórica!F138</f>
        <v>24967.468360000003</v>
      </c>
      <c r="F142" s="186">
        <f>[1]Série_Histórica!G138</f>
        <v>37850.994659999997</v>
      </c>
      <c r="G142" s="186">
        <f>[1]Série_Histórica!H138</f>
        <v>1011778.37434</v>
      </c>
      <c r="H142" s="186">
        <f>[1]Série_Histórica!I138</f>
        <v>323472.46743000002</v>
      </c>
      <c r="I142" s="186">
        <f>[1]Série_Histórica!J138</f>
        <v>14947.945330000002</v>
      </c>
      <c r="J142" s="186">
        <f>[1]Série_Histórica!K138</f>
        <v>38562.893479999999</v>
      </c>
      <c r="K142" s="186">
        <f>[1]Série_Histórica!L138</f>
        <v>23266.020210000002</v>
      </c>
      <c r="L142" s="186">
        <f>[1]Série_Histórica!M138</f>
        <v>15296.873269999996</v>
      </c>
      <c r="M142" s="186">
        <f>[1]Série_Histórica!N138</f>
        <v>2103415.30724</v>
      </c>
    </row>
    <row r="143" spans="1:13" x14ac:dyDescent="0.25">
      <c r="A143" s="169">
        <v>45931</v>
      </c>
      <c r="B143" s="186">
        <f>[1]Série_Histórica!C139</f>
        <v>438547.86680000008</v>
      </c>
      <c r="C143" s="186">
        <f>[1]Série_Histórica!D139</f>
        <v>106564.91724</v>
      </c>
      <c r="D143" s="186">
        <f>[1]Série_Histórica!E139</f>
        <v>71584.504910000003</v>
      </c>
      <c r="E143" s="186">
        <f>[1]Série_Histórica!F139</f>
        <v>28413.616570000006</v>
      </c>
      <c r="F143" s="186">
        <f>[1]Série_Histórica!G139</f>
        <v>39823.411999999997</v>
      </c>
      <c r="G143" s="186">
        <f>[1]Série_Histórica!H139</f>
        <v>1138594.2504599998</v>
      </c>
      <c r="H143" s="186">
        <f>[1]Série_Histórica!I139</f>
        <v>338410.25889999996</v>
      </c>
      <c r="I143" s="186">
        <f>[1]Série_Histórica!J139</f>
        <v>13301.363510000001</v>
      </c>
      <c r="J143" s="186">
        <f>[1]Série_Histórica!K139</f>
        <v>34807.644469999999</v>
      </c>
      <c r="K143" s="186">
        <f>[1]Série_Histórica!L139</f>
        <v>20837.219259999994</v>
      </c>
      <c r="L143" s="186">
        <f>[1]Série_Histórica!M139</f>
        <v>13970.425210000005</v>
      </c>
      <c r="M143" s="186">
        <f>[1]Série_Histórica!N139</f>
        <v>2210047.8348599998</v>
      </c>
    </row>
    <row r="144" spans="1:13" x14ac:dyDescent="0.25">
      <c r="A144" s="169">
        <v>45962</v>
      </c>
      <c r="B144" s="186">
        <f>[1]Série_Histórica!C140</f>
        <v>452391.47517999995</v>
      </c>
      <c r="C144" s="186">
        <f>[1]Série_Histórica!D140</f>
        <v>27877.030890000005</v>
      </c>
      <c r="D144" s="186">
        <f>[1]Série_Histórica!E140</f>
        <v>59878.86722</v>
      </c>
      <c r="E144" s="186">
        <f>[1]Série_Histórica!F140</f>
        <v>97079.116540000017</v>
      </c>
      <c r="F144" s="186">
        <f>[1]Série_Histórica!G140</f>
        <v>35334.183580000004</v>
      </c>
      <c r="G144" s="186">
        <f>[1]Série_Histórica!H140</f>
        <v>1125927.1227900002</v>
      </c>
      <c r="H144" s="186">
        <f>[1]Série_Histórica!I140</f>
        <v>346524.42168999999</v>
      </c>
      <c r="I144" s="186">
        <f>[1]Série_Histórica!J140</f>
        <v>6009.37327</v>
      </c>
      <c r="J144" s="186">
        <f>[1]Série_Histórica!K140</f>
        <v>19837.278560000002</v>
      </c>
      <c r="K144" s="186">
        <f>[1]Série_Histórica!L140</f>
        <v>6309.0626099999999</v>
      </c>
      <c r="L144" s="186">
        <f>[1]Série_Histórica!M140</f>
        <v>13528.215950000002</v>
      </c>
      <c r="M144" s="186">
        <f>[1]Série_Histórica!N140</f>
        <v>2170858.8697199998</v>
      </c>
    </row>
    <row r="145" spans="1:15" x14ac:dyDescent="0.25">
      <c r="A145" s="169">
        <v>45992</v>
      </c>
      <c r="B145" s="186">
        <f>[1]Série_Histórica!C141</f>
        <v>874590.89208999998</v>
      </c>
      <c r="C145" s="186">
        <f>[1]Série_Histórica!D141</f>
        <v>31870.997470000002</v>
      </c>
      <c r="D145" s="186">
        <f>[1]Série_Histórica!E141</f>
        <v>67876.045190000004</v>
      </c>
      <c r="E145" s="186">
        <f>[1]Série_Histórica!F141</f>
        <v>41950.569550000007</v>
      </c>
      <c r="F145" s="186">
        <f>[1]Série_Histórica!G141</f>
        <v>41682.410570000007</v>
      </c>
      <c r="G145" s="186">
        <f>[1]Série_Histórica!H141</f>
        <v>1164107.9651199998</v>
      </c>
      <c r="H145" s="186">
        <f>[1]Série_Histórica!I141</f>
        <v>354844.82956000004</v>
      </c>
      <c r="I145" s="186">
        <f>[1]Série_Histórica!J141</f>
        <v>5654.8234399999992</v>
      </c>
      <c r="J145" s="186">
        <f>[1]Série_Histórica!K141</f>
        <v>205710.44312999997</v>
      </c>
      <c r="K145" s="186">
        <f>[1]Série_Histórica!L141</f>
        <v>7481.0556999999999</v>
      </c>
      <c r="L145" s="186">
        <f>[1]Série_Histórica!M141</f>
        <v>198229.38742999997</v>
      </c>
      <c r="M145" s="186">
        <f>[1]Série_Histórica!N141</f>
        <v>2788288.9761199998</v>
      </c>
    </row>
    <row r="146" spans="1:15" x14ac:dyDescent="0.25">
      <c r="A146" s="165">
        <v>2026</v>
      </c>
      <c r="B146" s="193">
        <f>SUM(B147:B159)</f>
        <v>1950093.09427</v>
      </c>
      <c r="C146" s="193">
        <f t="shared" ref="C146:M146" si="2">SUM(C147:C159)</f>
        <v>169800.52479999998</v>
      </c>
      <c r="D146" s="193">
        <f t="shared" si="2"/>
        <v>1205438.9401800002</v>
      </c>
      <c r="E146" s="193">
        <f t="shared" si="2"/>
        <v>101438.77479</v>
      </c>
      <c r="F146" s="193">
        <f t="shared" si="2"/>
        <v>143985.48420000001</v>
      </c>
      <c r="G146" s="193">
        <f t="shared" si="2"/>
        <v>4454219.4684500005</v>
      </c>
      <c r="H146" s="193">
        <f t="shared" si="2"/>
        <v>1349847.3103900002</v>
      </c>
      <c r="I146" s="193">
        <f t="shared" si="2"/>
        <v>14544.139539999998</v>
      </c>
      <c r="J146" s="193">
        <f t="shared" si="2"/>
        <v>214938.30602000002</v>
      </c>
      <c r="K146" s="193">
        <f t="shared" si="2"/>
        <v>38723.669330000004</v>
      </c>
      <c r="L146" s="193">
        <f t="shared" si="2"/>
        <v>176214.63668999998</v>
      </c>
      <c r="M146" s="193">
        <f t="shared" si="2"/>
        <v>9604306.0426400006</v>
      </c>
    </row>
    <row r="147" spans="1:15" x14ac:dyDescent="0.25">
      <c r="A147" s="169">
        <v>46023</v>
      </c>
      <c r="B147" s="123">
        <v>442526.62556999997</v>
      </c>
      <c r="C147" s="123">
        <v>41672.066829999989</v>
      </c>
      <c r="D147" s="123">
        <v>183992.00370000003</v>
      </c>
      <c r="E147" s="123">
        <v>28730.802659999998</v>
      </c>
      <c r="F147" s="123">
        <v>34987.676289999996</v>
      </c>
      <c r="G147" s="123">
        <v>1226441.8656600001</v>
      </c>
      <c r="H147" s="123">
        <v>400403.80642000004</v>
      </c>
      <c r="I147" s="124">
        <v>4685.3086800000001</v>
      </c>
      <c r="J147" s="124">
        <v>46957.419239999996</v>
      </c>
      <c r="K147" s="194">
        <v>9707.0691199999983</v>
      </c>
      <c r="L147" s="124">
        <v>37250.350119999996</v>
      </c>
      <c r="M147" s="124">
        <f t="shared" ref="M147:M148" si="3">SUM(B147:J147)</f>
        <v>2410397.5750500001</v>
      </c>
    </row>
    <row r="148" spans="1:15" x14ac:dyDescent="0.25">
      <c r="A148" s="169">
        <v>46055</v>
      </c>
      <c r="B148" s="123">
        <v>476011.45082000003</v>
      </c>
      <c r="C148" s="123">
        <v>32197.931880000004</v>
      </c>
      <c r="D148" s="123">
        <v>637748.55809000006</v>
      </c>
      <c r="E148" s="123">
        <v>22305.845759999997</v>
      </c>
      <c r="F148" s="123">
        <v>32575.332630000004</v>
      </c>
      <c r="G148" s="123">
        <v>1015402.7360200001</v>
      </c>
      <c r="H148" s="123">
        <v>306563.16395999998</v>
      </c>
      <c r="I148" s="124">
        <v>2396.5695699999997</v>
      </c>
      <c r="J148" s="124">
        <v>74767.311579999994</v>
      </c>
      <c r="K148" s="194">
        <v>7492.9511900000007</v>
      </c>
      <c r="L148" s="124">
        <v>67274.360389999987</v>
      </c>
      <c r="M148" s="124">
        <f t="shared" si="3"/>
        <v>2599968.9003099999</v>
      </c>
    </row>
    <row r="149" spans="1:15" x14ac:dyDescent="0.25">
      <c r="A149" s="169">
        <v>46087</v>
      </c>
      <c r="B149" s="123">
        <f>[1]Série_Histórica!C144</f>
        <v>491163.37866000005</v>
      </c>
      <c r="C149" s="123">
        <f>[1]Série_Histórica!D144</f>
        <v>36148.007669999992</v>
      </c>
      <c r="D149" s="123">
        <f>[1]Série_Histórica!E144</f>
        <v>205350.12184999997</v>
      </c>
      <c r="E149" s="123">
        <f>[1]Série_Histórica!F144</f>
        <v>28332.319770000002</v>
      </c>
      <c r="F149" s="123">
        <f>[1]Série_Histórica!G144</f>
        <v>40485.840240000005</v>
      </c>
      <c r="G149" s="123">
        <f>[1]Série_Histórica!H144</f>
        <v>981736.67605000013</v>
      </c>
      <c r="H149" s="123">
        <f>[1]Série_Histórica!I144</f>
        <v>321949.55674000009</v>
      </c>
      <c r="I149" s="123">
        <f>[1]Série_Histórica!J144</f>
        <v>4789.4828200000002</v>
      </c>
      <c r="J149" s="123">
        <f>[1]Série_Histórica!K144</f>
        <v>53995.660940000016</v>
      </c>
      <c r="K149" s="123">
        <f>[1]Série_Histórica!L144</f>
        <v>8314.9434799999999</v>
      </c>
      <c r="L149" s="123">
        <f>[1]Série_Histórica!M144</f>
        <v>45680.717460000014</v>
      </c>
      <c r="M149" s="124">
        <f>SUM(B149:J149)</f>
        <v>2163951.0447400003</v>
      </c>
    </row>
    <row r="150" spans="1:15" x14ac:dyDescent="0.25">
      <c r="A150" s="169">
        <v>46119</v>
      </c>
      <c r="B150" s="123">
        <v>540391.63922000001</v>
      </c>
      <c r="C150" s="123">
        <v>59782.51842</v>
      </c>
      <c r="D150" s="123">
        <v>178348.25654</v>
      </c>
      <c r="E150" s="123">
        <v>22069.806599999996</v>
      </c>
      <c r="F150" s="123">
        <v>35936.635040000001</v>
      </c>
      <c r="G150" s="123">
        <v>1230638.1907199998</v>
      </c>
      <c r="H150" s="123">
        <v>320930.78327000007</v>
      </c>
      <c r="I150" s="123">
        <v>2672.7784699999997</v>
      </c>
      <c r="J150" s="123">
        <v>39217.91425999999</v>
      </c>
      <c r="K150" s="123">
        <v>13208.705539999999</v>
      </c>
      <c r="L150" s="123">
        <v>26009.208719999991</v>
      </c>
      <c r="M150" s="124">
        <f>SUM(B150:J150)</f>
        <v>2429988.5225399998</v>
      </c>
    </row>
    <row r="151" spans="1:15" x14ac:dyDescent="0.25">
      <c r="A151" s="71" t="s">
        <v>84</v>
      </c>
      <c r="B151"/>
      <c r="C151"/>
      <c r="D151"/>
      <c r="E151" s="121"/>
      <c r="F151"/>
      <c r="G151"/>
      <c r="H151"/>
      <c r="I151"/>
      <c r="J151"/>
      <c r="K151"/>
      <c r="L151"/>
      <c r="M151"/>
    </row>
    <row r="152" spans="1:15" x14ac:dyDescent="0.25">
      <c r="A152" s="71" t="s">
        <v>127</v>
      </c>
      <c r="B152"/>
      <c r="C152"/>
      <c r="D152"/>
      <c r="E152" s="121"/>
      <c r="F152"/>
      <c r="G152"/>
      <c r="H152"/>
      <c r="I152"/>
      <c r="J152"/>
      <c r="K152"/>
      <c r="L152"/>
      <c r="M152"/>
    </row>
    <row r="153" spans="1:15" ht="14.4" x14ac:dyDescent="0.3">
      <c r="A153" s="71" t="s">
        <v>162</v>
      </c>
      <c r="B153"/>
      <c r="C153"/>
      <c r="D153"/>
      <c r="E153"/>
      <c r="F153"/>
      <c r="G153"/>
      <c r="H153"/>
      <c r="I153"/>
      <c r="J153"/>
      <c r="K153" s="159"/>
      <c r="L153"/>
      <c r="M153"/>
      <c r="O153" s="168"/>
    </row>
    <row r="154" spans="1:15" x14ac:dyDescent="0.25">
      <c r="A154" s="76" t="s">
        <v>161</v>
      </c>
      <c r="B154"/>
      <c r="C154"/>
      <c r="D154"/>
      <c r="E154"/>
      <c r="F154"/>
      <c r="G154"/>
      <c r="H154"/>
      <c r="I154"/>
      <c r="J154" s="100" t="s">
        <v>112</v>
      </c>
      <c r="K154"/>
      <c r="L154"/>
      <c r="M154"/>
    </row>
    <row r="160" spans="1:15" x14ac:dyDescent="0.25"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</row>
    <row r="161" spans="1:1" x14ac:dyDescent="0.25">
      <c r="A161" s="100" t="s">
        <v>112</v>
      </c>
    </row>
  </sheetData>
  <mergeCells count="1">
    <mergeCell ref="K1:M1"/>
  </mergeCells>
  <phoneticPr fontId="48" type="noConversion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showGridLines="0" zoomScaleNormal="100" workbookViewId="0">
      <selection activeCell="E18" sqref="E18"/>
    </sheetView>
  </sheetViews>
  <sheetFormatPr defaultRowHeight="13.2" x14ac:dyDescent="0.25"/>
  <cols>
    <col min="1" max="1" width="43.6640625" customWidth="1"/>
    <col min="2" max="2" width="11.88671875" bestFit="1" customWidth="1"/>
    <col min="3" max="4" width="10.33203125" bestFit="1" customWidth="1"/>
    <col min="5" max="5" width="14.109375" bestFit="1" customWidth="1"/>
    <col min="6" max="7" width="10.33203125" bestFit="1" customWidth="1"/>
    <col min="8" max="8" width="11.88671875" customWidth="1"/>
    <col min="9" max="10" width="10.33203125" bestFit="1" customWidth="1"/>
    <col min="11" max="13" width="11.88671875" bestFit="1" customWidth="1"/>
    <col min="14" max="14" width="15.5546875" bestFit="1" customWidth="1"/>
    <col min="16" max="16" width="10.33203125" bestFit="1" customWidth="1"/>
    <col min="18" max="18" width="10.33203125" bestFit="1" customWidth="1"/>
  </cols>
  <sheetData>
    <row r="1" spans="1:18" x14ac:dyDescent="0.25">
      <c r="A1" s="92" t="s">
        <v>160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8" x14ac:dyDescent="0.25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112</v>
      </c>
      <c r="L2" s="206" t="s">
        <v>148</v>
      </c>
      <c r="M2" s="206"/>
      <c r="N2" s="206"/>
    </row>
    <row r="3" spans="1:18" ht="13.8" thickBot="1" x14ac:dyDescent="0.3">
      <c r="A3" s="42" t="s">
        <v>34</v>
      </c>
      <c r="B3" s="90">
        <v>45658</v>
      </c>
      <c r="C3" s="90">
        <v>45689</v>
      </c>
      <c r="D3" s="90">
        <v>45717</v>
      </c>
      <c r="E3" s="90">
        <v>45748</v>
      </c>
      <c r="F3" s="90">
        <v>45778</v>
      </c>
      <c r="G3" s="90">
        <v>45809</v>
      </c>
      <c r="H3" s="90">
        <v>45839</v>
      </c>
      <c r="I3" s="90">
        <v>45870</v>
      </c>
      <c r="J3" s="90">
        <v>45901</v>
      </c>
      <c r="K3" s="90">
        <v>45931</v>
      </c>
      <c r="L3" s="90">
        <v>45962</v>
      </c>
      <c r="M3" s="90">
        <v>45992</v>
      </c>
      <c r="N3" s="90" t="s">
        <v>33</v>
      </c>
    </row>
    <row r="4" spans="1:18" s="69" customFormat="1" ht="13.8" thickTop="1" x14ac:dyDescent="0.25">
      <c r="A4" s="147" t="s">
        <v>91</v>
      </c>
      <c r="B4" s="149">
        <v>134573.87133000002</v>
      </c>
      <c r="C4" s="149">
        <v>128433.51256</v>
      </c>
      <c r="D4" s="149">
        <v>131128.08372</v>
      </c>
      <c r="E4" s="149">
        <v>149567.05869000001</v>
      </c>
      <c r="F4" s="149">
        <v>153219.20723</v>
      </c>
      <c r="G4" s="149">
        <v>147121.00914000001</v>
      </c>
      <c r="H4" s="149">
        <v>145208.73413</v>
      </c>
      <c r="I4" s="149">
        <v>145239.96281999999</v>
      </c>
      <c r="J4" s="149">
        <v>157201.38513000001</v>
      </c>
      <c r="K4" s="149">
        <v>148563.98911000002</v>
      </c>
      <c r="L4" s="149">
        <v>164630.88928999999</v>
      </c>
      <c r="M4" s="149">
        <v>149739.44139000002</v>
      </c>
      <c r="N4" s="151">
        <v>1754627.1445400002</v>
      </c>
    </row>
    <row r="5" spans="1:18" s="69" customFormat="1" ht="13.95" customHeight="1" x14ac:dyDescent="0.25">
      <c r="A5" s="147" t="s">
        <v>92</v>
      </c>
      <c r="B5" s="149">
        <v>55268.785550000008</v>
      </c>
      <c r="C5" s="149">
        <v>42114.602490000005</v>
      </c>
      <c r="D5" s="149">
        <v>42080.593000000001</v>
      </c>
      <c r="E5" s="149">
        <v>31886.636400000003</v>
      </c>
      <c r="F5" s="149">
        <v>47619.741160000005</v>
      </c>
      <c r="G5" s="149">
        <v>45672.508980000006</v>
      </c>
      <c r="H5" s="149">
        <v>50675.208760000001</v>
      </c>
      <c r="I5" s="149">
        <v>45690.845030000004</v>
      </c>
      <c r="J5" s="149">
        <v>42500.087310000003</v>
      </c>
      <c r="K5" s="149">
        <v>41548.784540000001</v>
      </c>
      <c r="L5" s="149">
        <v>42374.466369999995</v>
      </c>
      <c r="M5" s="149">
        <v>50661.096550000002</v>
      </c>
      <c r="N5" s="151">
        <v>538093.35614000005</v>
      </c>
    </row>
    <row r="6" spans="1:18" s="69" customFormat="1" ht="15" customHeight="1" x14ac:dyDescent="0.25">
      <c r="A6" s="147" t="s">
        <v>93</v>
      </c>
      <c r="B6" s="149">
        <v>83983.118320000009</v>
      </c>
      <c r="C6" s="149">
        <v>75550.284729999999</v>
      </c>
      <c r="D6" s="149">
        <v>82784.802190000002</v>
      </c>
      <c r="E6" s="149">
        <v>87017.041960000002</v>
      </c>
      <c r="F6" s="149">
        <v>82266.985579999993</v>
      </c>
      <c r="G6" s="149">
        <v>81877.088300000003</v>
      </c>
      <c r="H6" s="149">
        <v>75812.884090000007</v>
      </c>
      <c r="I6" s="149">
        <v>76371.340370000005</v>
      </c>
      <c r="J6" s="149">
        <v>85158.717969999998</v>
      </c>
      <c r="K6" s="149">
        <v>94589.823560000004</v>
      </c>
      <c r="L6" s="149">
        <v>89715.288860000001</v>
      </c>
      <c r="M6" s="149">
        <v>96934.179510000002</v>
      </c>
      <c r="N6" s="151">
        <v>1012061.55544</v>
      </c>
    </row>
    <row r="7" spans="1:18" s="69" customFormat="1" x14ac:dyDescent="0.25">
      <c r="A7" s="147" t="s">
        <v>94</v>
      </c>
      <c r="B7" s="149">
        <v>122704.96257</v>
      </c>
      <c r="C7" s="149">
        <v>70929.225820000007</v>
      </c>
      <c r="D7" s="149">
        <v>78175.51225</v>
      </c>
      <c r="E7" s="149">
        <v>99688.745570000014</v>
      </c>
      <c r="F7" s="149">
        <v>67380.035919999995</v>
      </c>
      <c r="G7" s="149">
        <v>85494.787299999996</v>
      </c>
      <c r="H7" s="149">
        <v>108187.99696</v>
      </c>
      <c r="I7" s="149">
        <v>97341.318629999994</v>
      </c>
      <c r="J7" s="149">
        <v>88832.310290000009</v>
      </c>
      <c r="K7" s="149">
        <v>94830.713879999996</v>
      </c>
      <c r="L7" s="149">
        <v>125542.08706000001</v>
      </c>
      <c r="M7" s="149">
        <v>78483.017540000001</v>
      </c>
      <c r="N7" s="151">
        <v>1117590.7137900002</v>
      </c>
    </row>
    <row r="8" spans="1:18" ht="13.95" customHeight="1" x14ac:dyDescent="0.25">
      <c r="A8" s="146" t="s">
        <v>51</v>
      </c>
      <c r="B8" s="148">
        <v>12598.651820000001</v>
      </c>
      <c r="C8" s="148">
        <v>4407.9337300000007</v>
      </c>
      <c r="D8" s="148">
        <v>3186.4579600000002</v>
      </c>
      <c r="E8" s="148">
        <v>2756.3274700000002</v>
      </c>
      <c r="F8" s="148">
        <v>1676.28999</v>
      </c>
      <c r="G8" s="148">
        <v>1803.4002</v>
      </c>
      <c r="H8" s="148">
        <v>2390.5751600000003</v>
      </c>
      <c r="I8" s="148">
        <v>2749.6112400000002</v>
      </c>
      <c r="J8" s="148">
        <v>2659.9780500000002</v>
      </c>
      <c r="K8" s="148">
        <v>3395.8967699999998</v>
      </c>
      <c r="L8" s="148">
        <v>3990.1526899999999</v>
      </c>
      <c r="M8" s="148">
        <v>2279.6819399999999</v>
      </c>
      <c r="N8" s="95">
        <v>43894.957020000009</v>
      </c>
      <c r="P8" s="167"/>
    </row>
    <row r="9" spans="1:18" x14ac:dyDescent="0.25">
      <c r="A9" s="146" t="s">
        <v>52</v>
      </c>
      <c r="B9" s="148">
        <v>114869.19513000002</v>
      </c>
      <c r="C9" s="148">
        <v>88178.845350000003</v>
      </c>
      <c r="D9" s="148">
        <v>107087.59073000001</v>
      </c>
      <c r="E9" s="148">
        <v>108120.57876</v>
      </c>
      <c r="F9" s="148">
        <v>105395.39302999999</v>
      </c>
      <c r="G9" s="148">
        <v>106542.30567000002</v>
      </c>
      <c r="H9" s="148">
        <v>103935.33960000002</v>
      </c>
      <c r="I9" s="148">
        <v>109510.30035999999</v>
      </c>
      <c r="J9" s="148">
        <v>116603.90606000001</v>
      </c>
      <c r="K9" s="148">
        <v>149135.05363000001</v>
      </c>
      <c r="L9" s="148">
        <v>116714.22796</v>
      </c>
      <c r="M9" s="148">
        <v>141688.48632</v>
      </c>
      <c r="N9" s="95">
        <v>1367781.2226</v>
      </c>
      <c r="P9" s="167"/>
      <c r="R9" s="6"/>
    </row>
    <row r="10" spans="1:18" s="69" customFormat="1" x14ac:dyDescent="0.25">
      <c r="A10" s="147" t="s">
        <v>55</v>
      </c>
      <c r="B10" s="149">
        <v>15741.046829999999</v>
      </c>
      <c r="C10" s="149">
        <v>16005.457530000001</v>
      </c>
      <c r="D10" s="149">
        <v>16174.869130000001</v>
      </c>
      <c r="E10" s="149">
        <v>16241.209919999999</v>
      </c>
      <c r="F10" s="149">
        <v>16106.15366</v>
      </c>
      <c r="G10" s="149">
        <v>16439.231060000002</v>
      </c>
      <c r="H10" s="149">
        <v>14590.853200000001</v>
      </c>
      <c r="I10" s="149">
        <v>15476.44614</v>
      </c>
      <c r="J10" s="149">
        <v>17435.246219999997</v>
      </c>
      <c r="K10" s="149">
        <v>20828.599859999998</v>
      </c>
      <c r="L10" s="149">
        <v>18356.922850000003</v>
      </c>
      <c r="M10" s="149">
        <v>16868.694420000003</v>
      </c>
      <c r="N10" s="151">
        <v>200264.73082</v>
      </c>
      <c r="P10" s="167"/>
    </row>
    <row r="11" spans="1:18" s="69" customFormat="1" x14ac:dyDescent="0.25">
      <c r="A11" s="147" t="s">
        <v>53</v>
      </c>
      <c r="B11" s="149">
        <v>53414.141790000001</v>
      </c>
      <c r="C11" s="149">
        <v>31738.687890000001</v>
      </c>
      <c r="D11" s="149">
        <v>43485.920890000001</v>
      </c>
      <c r="E11" s="149">
        <v>47458.777700000006</v>
      </c>
      <c r="F11" s="149">
        <v>44800.359819999998</v>
      </c>
      <c r="G11" s="149">
        <v>43826.244210000004</v>
      </c>
      <c r="H11" s="149">
        <v>42329.707990000003</v>
      </c>
      <c r="I11" s="149">
        <v>40268.524689999998</v>
      </c>
      <c r="J11" s="149">
        <v>52279.274480000007</v>
      </c>
      <c r="K11" s="149">
        <v>62238.638149999999</v>
      </c>
      <c r="L11" s="149">
        <v>48262.421130000002</v>
      </c>
      <c r="M11" s="149">
        <v>69309.681599999996</v>
      </c>
      <c r="N11" s="151">
        <v>579412.38034000015</v>
      </c>
      <c r="P11" s="167"/>
    </row>
    <row r="12" spans="1:18" s="69" customFormat="1" x14ac:dyDescent="0.25">
      <c r="A12" s="147" t="s">
        <v>54</v>
      </c>
      <c r="B12" s="149">
        <v>12866.89421</v>
      </c>
      <c r="C12" s="149">
        <v>5433.9777400000003</v>
      </c>
      <c r="D12" s="149">
        <v>9589.3130199999996</v>
      </c>
      <c r="E12" s="149">
        <v>10053.056990000001</v>
      </c>
      <c r="F12" s="149">
        <v>11634.495929999999</v>
      </c>
      <c r="G12" s="149">
        <v>12175.526099999999</v>
      </c>
      <c r="H12" s="149">
        <v>12896.54291</v>
      </c>
      <c r="I12" s="149">
        <v>17858.074170000004</v>
      </c>
      <c r="J12" s="149">
        <v>12775.49402</v>
      </c>
      <c r="K12" s="149">
        <v>19169.326920000003</v>
      </c>
      <c r="L12" s="149">
        <v>15073.332620000001</v>
      </c>
      <c r="M12" s="149">
        <v>13668.234380000002</v>
      </c>
      <c r="N12" s="151">
        <v>153194.26901000002</v>
      </c>
      <c r="P12" s="6"/>
    </row>
    <row r="13" spans="1:18" s="69" customFormat="1" x14ac:dyDescent="0.25">
      <c r="A13" s="147" t="s">
        <v>63</v>
      </c>
      <c r="B13" s="149">
        <v>521.85184000000004</v>
      </c>
      <c r="C13" s="149">
        <v>689.05845999999997</v>
      </c>
      <c r="D13" s="149">
        <v>801.82008000000008</v>
      </c>
      <c r="E13" s="149">
        <v>978.54399999999998</v>
      </c>
      <c r="F13" s="149">
        <v>618.69438000000002</v>
      </c>
      <c r="G13" s="149">
        <v>681.59228000000007</v>
      </c>
      <c r="H13" s="149">
        <v>867.04705000000001</v>
      </c>
      <c r="I13" s="149">
        <v>1043.7819999999999</v>
      </c>
      <c r="J13" s="149">
        <v>666.21309999999994</v>
      </c>
      <c r="K13" s="149">
        <v>868.64860999999996</v>
      </c>
      <c r="L13" s="149">
        <v>590.47735</v>
      </c>
      <c r="M13" s="149">
        <v>810.9586700000001</v>
      </c>
      <c r="N13" s="151">
        <v>9138.6878199999992</v>
      </c>
      <c r="P13" s="6"/>
    </row>
    <row r="14" spans="1:18" s="69" customFormat="1" x14ac:dyDescent="0.25">
      <c r="A14" s="147" t="s">
        <v>57</v>
      </c>
      <c r="B14" s="149">
        <v>4475.2711100000006</v>
      </c>
      <c r="C14" s="149">
        <v>6150.5815700000003</v>
      </c>
      <c r="D14" s="149">
        <v>6547.6069800000005</v>
      </c>
      <c r="E14" s="149">
        <v>5814.7446000000009</v>
      </c>
      <c r="F14" s="149">
        <v>5764.5841300000002</v>
      </c>
      <c r="G14" s="149">
        <v>6113.1372899999997</v>
      </c>
      <c r="H14" s="149">
        <v>5702.2422500000002</v>
      </c>
      <c r="I14" s="149">
        <v>6920.3914100000002</v>
      </c>
      <c r="J14" s="149">
        <v>4989.9993700000005</v>
      </c>
      <c r="K14" s="149">
        <v>11972.501050000001</v>
      </c>
      <c r="L14" s="149">
        <v>5960.1990900000001</v>
      </c>
      <c r="M14" s="149">
        <v>6644.68199</v>
      </c>
      <c r="N14" s="151">
        <v>77055.940839999996</v>
      </c>
      <c r="P14" s="167"/>
    </row>
    <row r="15" spans="1:18" s="69" customFormat="1" x14ac:dyDescent="0.25">
      <c r="A15" s="147" t="s">
        <v>69</v>
      </c>
      <c r="B15" s="149">
        <v>1141.35168</v>
      </c>
      <c r="C15" s="149">
        <v>1187.3070600000001</v>
      </c>
      <c r="D15" s="149">
        <v>1263.6302800000001</v>
      </c>
      <c r="E15" s="149">
        <v>910.95478000000003</v>
      </c>
      <c r="F15" s="149">
        <v>984.22827000000007</v>
      </c>
      <c r="G15" s="149">
        <v>1112.2343600000002</v>
      </c>
      <c r="H15" s="149">
        <v>1127.1023700000001</v>
      </c>
      <c r="I15" s="149">
        <v>1273.56448</v>
      </c>
      <c r="J15" s="149">
        <v>942.90715</v>
      </c>
      <c r="K15" s="149">
        <v>1267.88519</v>
      </c>
      <c r="L15" s="149">
        <v>1100.0553</v>
      </c>
      <c r="M15" s="149">
        <v>1778.4525700000002</v>
      </c>
      <c r="N15" s="151">
        <v>14089.673489999999</v>
      </c>
      <c r="P15" s="167"/>
    </row>
    <row r="16" spans="1:18" s="69" customFormat="1" x14ac:dyDescent="0.25">
      <c r="A16" s="147" t="s">
        <v>58</v>
      </c>
      <c r="B16" s="149">
        <v>25447.52073</v>
      </c>
      <c r="C16" s="149">
        <v>25645.587159999999</v>
      </c>
      <c r="D16" s="149">
        <v>27675.122330000002</v>
      </c>
      <c r="E16" s="149">
        <v>25147.308370000002</v>
      </c>
      <c r="F16" s="149">
        <v>24483.21629</v>
      </c>
      <c r="G16" s="149">
        <v>25019.504010000001</v>
      </c>
      <c r="H16" s="149">
        <v>25065.48518</v>
      </c>
      <c r="I16" s="149">
        <v>25407.99152</v>
      </c>
      <c r="J16" s="149">
        <v>26092.707310000002</v>
      </c>
      <c r="K16" s="149">
        <v>31565.143780000002</v>
      </c>
      <c r="L16" s="149">
        <v>26000.246510000001</v>
      </c>
      <c r="M16" s="149">
        <v>31525.01</v>
      </c>
      <c r="N16" s="151">
        <v>319074.84319000004</v>
      </c>
      <c r="P16" s="167"/>
    </row>
    <row r="17" spans="1:16" s="69" customFormat="1" x14ac:dyDescent="0.25">
      <c r="A17" s="147" t="s">
        <v>56</v>
      </c>
      <c r="B17" s="149">
        <v>1261.1169399999999</v>
      </c>
      <c r="C17" s="149">
        <v>1328.18794</v>
      </c>
      <c r="D17" s="149">
        <v>1549.3080199999999</v>
      </c>
      <c r="E17" s="149">
        <v>1515.9824000000001</v>
      </c>
      <c r="F17" s="149">
        <v>1003.6605500000001</v>
      </c>
      <c r="G17" s="149">
        <v>1174.83636</v>
      </c>
      <c r="H17" s="149">
        <v>1356.3586500000001</v>
      </c>
      <c r="I17" s="149">
        <v>1261.52595</v>
      </c>
      <c r="J17" s="149">
        <v>1422.06441</v>
      </c>
      <c r="K17" s="149">
        <v>1224.31007</v>
      </c>
      <c r="L17" s="149">
        <v>1370.57311</v>
      </c>
      <c r="M17" s="149">
        <v>1082.77269</v>
      </c>
      <c r="N17" s="151">
        <v>15550.697089999998</v>
      </c>
      <c r="P17" s="167"/>
    </row>
    <row r="18" spans="1:16" x14ac:dyDescent="0.25">
      <c r="A18" s="146" t="s">
        <v>59</v>
      </c>
      <c r="B18" s="148">
        <v>253012.76094000001</v>
      </c>
      <c r="C18" s="148">
        <v>246922.62545999998</v>
      </c>
      <c r="D18" s="148">
        <v>259501.10950000002</v>
      </c>
      <c r="E18" s="148">
        <v>275242.50451000006</v>
      </c>
      <c r="F18" s="148">
        <v>250281.91938000001</v>
      </c>
      <c r="G18" s="148">
        <v>285727.84927000006</v>
      </c>
      <c r="H18" s="148">
        <v>271002.98522000003</v>
      </c>
      <c r="I18" s="148">
        <v>290400.35023000004</v>
      </c>
      <c r="J18" s="148">
        <v>250735.76196</v>
      </c>
      <c r="K18" s="148">
        <v>288516.40148999996</v>
      </c>
      <c r="L18" s="148">
        <v>305653.31785000005</v>
      </c>
      <c r="M18" s="148">
        <v>312600.49818</v>
      </c>
      <c r="N18" s="95">
        <v>3289598.0839900007</v>
      </c>
      <c r="P18" s="167"/>
    </row>
    <row r="19" spans="1:16" s="69" customFormat="1" x14ac:dyDescent="0.25">
      <c r="A19" s="147" t="s">
        <v>55</v>
      </c>
      <c r="B19" s="149">
        <v>60856.566310000002</v>
      </c>
      <c r="C19" s="149">
        <v>57413.704359999996</v>
      </c>
      <c r="D19" s="149">
        <v>60924.070730000007</v>
      </c>
      <c r="E19" s="149">
        <v>68359.872540000011</v>
      </c>
      <c r="F19" s="149">
        <v>58059.732730000003</v>
      </c>
      <c r="G19" s="149">
        <v>65931.105899999995</v>
      </c>
      <c r="H19" s="149">
        <v>60685.249640000002</v>
      </c>
      <c r="I19" s="149">
        <v>61747.64529</v>
      </c>
      <c r="J19" s="149">
        <v>63279.259230000003</v>
      </c>
      <c r="K19" s="149">
        <v>59892.943300000006</v>
      </c>
      <c r="L19" s="149">
        <v>67840.771760000003</v>
      </c>
      <c r="M19" s="149">
        <v>64536.190990000003</v>
      </c>
      <c r="N19" s="151">
        <v>749527.1127800002</v>
      </c>
      <c r="P19" s="167"/>
    </row>
    <row r="20" spans="1:16" s="69" customFormat="1" x14ac:dyDescent="0.25">
      <c r="A20" s="147" t="s">
        <v>61</v>
      </c>
      <c r="B20" s="149">
        <v>18491.536379999998</v>
      </c>
      <c r="C20" s="149">
        <v>19877.383490000004</v>
      </c>
      <c r="D20" s="149">
        <v>16536.605030000002</v>
      </c>
      <c r="E20" s="149">
        <v>18979.67755</v>
      </c>
      <c r="F20" s="149">
        <v>20962.999309999999</v>
      </c>
      <c r="G20" s="149">
        <v>20357.469330000004</v>
      </c>
      <c r="H20" s="149">
        <v>20402.52637</v>
      </c>
      <c r="I20" s="149">
        <v>22056.684719999997</v>
      </c>
      <c r="J20" s="149">
        <v>19623.341359999999</v>
      </c>
      <c r="K20" s="149">
        <v>21248.443440000003</v>
      </c>
      <c r="L20" s="149">
        <v>23568.763199999998</v>
      </c>
      <c r="M20" s="149">
        <v>20438.96904</v>
      </c>
      <c r="N20" s="151">
        <v>242544.39921999999</v>
      </c>
      <c r="P20" s="167"/>
    </row>
    <row r="21" spans="1:16" s="69" customFormat="1" x14ac:dyDescent="0.25">
      <c r="A21" s="147" t="s">
        <v>53</v>
      </c>
      <c r="B21" s="149">
        <v>38621.875319999999</v>
      </c>
      <c r="C21" s="149">
        <v>39604.12182</v>
      </c>
      <c r="D21" s="149">
        <v>40026.966230000005</v>
      </c>
      <c r="E21" s="149">
        <v>36676.47464</v>
      </c>
      <c r="F21" s="149">
        <v>33785.201710000001</v>
      </c>
      <c r="G21" s="149">
        <v>39282.606869999996</v>
      </c>
      <c r="H21" s="149">
        <v>36141.184950000003</v>
      </c>
      <c r="I21" s="149">
        <v>37175.873550000004</v>
      </c>
      <c r="J21" s="149">
        <v>38328.995750000002</v>
      </c>
      <c r="K21" s="149">
        <v>43357.296350000004</v>
      </c>
      <c r="L21" s="149">
        <v>43664.336309999999</v>
      </c>
      <c r="M21" s="149">
        <v>44697.223079999996</v>
      </c>
      <c r="N21" s="151">
        <v>471362.15657999995</v>
      </c>
      <c r="P21" s="167"/>
    </row>
    <row r="22" spans="1:16" s="69" customFormat="1" x14ac:dyDescent="0.25">
      <c r="A22" s="147" t="s">
        <v>62</v>
      </c>
      <c r="B22" s="149">
        <v>11136.39363</v>
      </c>
      <c r="C22" s="149">
        <v>12382.49957</v>
      </c>
      <c r="D22" s="149">
        <v>16548.334630000001</v>
      </c>
      <c r="E22" s="149">
        <v>11429.940329999999</v>
      </c>
      <c r="F22" s="149">
        <v>13159.595530000001</v>
      </c>
      <c r="G22" s="149">
        <v>12730.89193</v>
      </c>
      <c r="H22" s="149">
        <v>12816.036749999999</v>
      </c>
      <c r="I22" s="149">
        <v>12253.98667</v>
      </c>
      <c r="J22" s="149">
        <v>12235.61003</v>
      </c>
      <c r="K22" s="149">
        <v>12533.835570000001</v>
      </c>
      <c r="L22" s="149">
        <v>11785.696400000001</v>
      </c>
      <c r="M22" s="149">
        <v>11567.784679999999</v>
      </c>
      <c r="N22" s="151">
        <v>150580.60572000002</v>
      </c>
      <c r="P22" s="6"/>
    </row>
    <row r="23" spans="1:16" s="69" customFormat="1" x14ac:dyDescent="0.25">
      <c r="A23" s="147" t="s">
        <v>63</v>
      </c>
      <c r="B23" s="149">
        <v>12986.221750000001</v>
      </c>
      <c r="C23" s="149">
        <v>10637.931329999999</v>
      </c>
      <c r="D23" s="149">
        <v>9633.1492100000014</v>
      </c>
      <c r="E23" s="149">
        <v>12537.57755</v>
      </c>
      <c r="F23" s="149">
        <v>12843.08401</v>
      </c>
      <c r="G23" s="149">
        <v>12611.508280000002</v>
      </c>
      <c r="H23" s="149">
        <v>11348.806460000002</v>
      </c>
      <c r="I23" s="149">
        <v>12825.78311</v>
      </c>
      <c r="J23" s="149">
        <v>12016.24804</v>
      </c>
      <c r="K23" s="149">
        <v>14943.77497</v>
      </c>
      <c r="L23" s="149">
        <v>15297.051030000001</v>
      </c>
      <c r="M23" s="149">
        <v>18288.54998</v>
      </c>
      <c r="N23" s="151">
        <v>155969.68572000004</v>
      </c>
      <c r="P23" s="167"/>
    </row>
    <row r="24" spans="1:16" s="69" customFormat="1" x14ac:dyDescent="0.25">
      <c r="A24" s="147" t="s">
        <v>64</v>
      </c>
      <c r="B24" s="149">
        <v>11155.040790000001</v>
      </c>
      <c r="C24" s="149">
        <v>17488.42195</v>
      </c>
      <c r="D24" s="149">
        <v>16733.655740000002</v>
      </c>
      <c r="E24" s="149">
        <v>15768.366280000002</v>
      </c>
      <c r="F24" s="149">
        <v>17695.479640000001</v>
      </c>
      <c r="G24" s="149">
        <v>17397.978420000003</v>
      </c>
      <c r="H24" s="149">
        <v>15318.29609</v>
      </c>
      <c r="I24" s="149">
        <v>17848.95205</v>
      </c>
      <c r="J24" s="149">
        <v>15917.716829999999</v>
      </c>
      <c r="K24" s="149">
        <v>16012.564480000001</v>
      </c>
      <c r="L24" s="149">
        <v>18416.237080000003</v>
      </c>
      <c r="M24" s="149">
        <v>25833.426019999999</v>
      </c>
      <c r="N24" s="151">
        <v>205586.13536999997</v>
      </c>
      <c r="P24" s="167"/>
    </row>
    <row r="25" spans="1:16" s="69" customFormat="1" x14ac:dyDescent="0.25">
      <c r="A25" s="147" t="s">
        <v>57</v>
      </c>
      <c r="B25" s="149">
        <v>57982.129090000002</v>
      </c>
      <c r="C25" s="149">
        <v>56949.746679999997</v>
      </c>
      <c r="D25" s="149">
        <v>65594.410879999996</v>
      </c>
      <c r="E25" s="149">
        <v>74017.679839999997</v>
      </c>
      <c r="F25" s="149">
        <v>62356.482660000001</v>
      </c>
      <c r="G25" s="149">
        <v>81852.585269999996</v>
      </c>
      <c r="H25" s="149">
        <v>76479.517550000004</v>
      </c>
      <c r="I25" s="149">
        <v>86995.883350000004</v>
      </c>
      <c r="J25" s="149">
        <v>51971.20768</v>
      </c>
      <c r="K25" s="149">
        <v>77311.017389999994</v>
      </c>
      <c r="L25" s="149">
        <v>81654.294320000001</v>
      </c>
      <c r="M25" s="149">
        <v>84250.057440000004</v>
      </c>
      <c r="N25" s="151">
        <v>857415.01214999985</v>
      </c>
      <c r="P25" s="167"/>
    </row>
    <row r="26" spans="1:16" s="69" customFormat="1" x14ac:dyDescent="0.25">
      <c r="A26" s="147" t="s">
        <v>69</v>
      </c>
      <c r="B26" s="149">
        <v>768.28028000000006</v>
      </c>
      <c r="C26" s="149">
        <v>548.58015999999998</v>
      </c>
      <c r="D26" s="149">
        <v>410.39992000000001</v>
      </c>
      <c r="E26" s="149">
        <v>347.88186999999999</v>
      </c>
      <c r="F26" s="149">
        <v>609.45799999999997</v>
      </c>
      <c r="G26" s="149">
        <v>903.79647</v>
      </c>
      <c r="H26" s="149">
        <v>826.12387000000001</v>
      </c>
      <c r="I26" s="149">
        <v>798.88445000000002</v>
      </c>
      <c r="J26" s="149">
        <v>903.90350000000001</v>
      </c>
      <c r="K26" s="149">
        <v>817.66002000000003</v>
      </c>
      <c r="L26" s="149">
        <v>590.08960999999999</v>
      </c>
      <c r="M26" s="149">
        <v>1039.06268</v>
      </c>
      <c r="N26" s="151">
        <v>8564.1208299999998</v>
      </c>
      <c r="P26" s="167"/>
    </row>
    <row r="27" spans="1:16" s="69" customFormat="1" x14ac:dyDescent="0.25">
      <c r="A27" s="147" t="s">
        <v>58</v>
      </c>
      <c r="B27" s="149">
        <v>31411.401560000002</v>
      </c>
      <c r="C27" s="149">
        <v>24912.055650000002</v>
      </c>
      <c r="D27" s="149">
        <v>27132.03484</v>
      </c>
      <c r="E27" s="149">
        <v>29091.870030000002</v>
      </c>
      <c r="F27" s="149">
        <v>24388.749350000002</v>
      </c>
      <c r="G27" s="149">
        <v>27445.096030000001</v>
      </c>
      <c r="H27" s="149">
        <v>30146.249170000003</v>
      </c>
      <c r="I27" s="149">
        <v>29463.511280000002</v>
      </c>
      <c r="J27" s="149">
        <v>28640.31482</v>
      </c>
      <c r="K27" s="149">
        <v>32294.73893</v>
      </c>
      <c r="L27" s="149">
        <v>32330.501070000002</v>
      </c>
      <c r="M27" s="149">
        <v>32059.94384</v>
      </c>
      <c r="N27" s="151">
        <v>349316.46657000005</v>
      </c>
      <c r="P27" s="167"/>
    </row>
    <row r="28" spans="1:16" s="69" customFormat="1" x14ac:dyDescent="0.25">
      <c r="A28" s="147" t="s">
        <v>60</v>
      </c>
      <c r="B28" s="149">
        <v>7728.7737999999999</v>
      </c>
      <c r="C28" s="149">
        <v>5705.5776299999998</v>
      </c>
      <c r="D28" s="149">
        <v>4487.7410200000004</v>
      </c>
      <c r="E28" s="149">
        <v>6353.9742100000003</v>
      </c>
      <c r="F28" s="149">
        <v>4973.3511799999997</v>
      </c>
      <c r="G28" s="149">
        <v>5335.40967</v>
      </c>
      <c r="H28" s="149">
        <v>5243.8606900000004</v>
      </c>
      <c r="I28" s="149">
        <v>6571.2323799999995</v>
      </c>
      <c r="J28" s="149">
        <v>5790.9729100000004</v>
      </c>
      <c r="K28" s="149">
        <v>8179.5406400000002</v>
      </c>
      <c r="L28" s="149">
        <v>8384.7440399999996</v>
      </c>
      <c r="M28" s="149">
        <v>7321.7882199999995</v>
      </c>
      <c r="N28" s="151">
        <v>76076.966390000001</v>
      </c>
      <c r="P28" s="167"/>
    </row>
    <row r="29" spans="1:16" s="69" customFormat="1" x14ac:dyDescent="0.25">
      <c r="A29" s="147" t="s">
        <v>66</v>
      </c>
      <c r="B29" s="149">
        <v>1874.5420300000001</v>
      </c>
      <c r="C29" s="149">
        <v>1402.6028200000001</v>
      </c>
      <c r="D29" s="149">
        <v>1473.74127</v>
      </c>
      <c r="E29" s="149">
        <v>1679.18967</v>
      </c>
      <c r="F29" s="149">
        <v>1447.7852600000001</v>
      </c>
      <c r="G29" s="149">
        <v>1879.4011</v>
      </c>
      <c r="H29" s="149">
        <v>1595.1336799999999</v>
      </c>
      <c r="I29" s="149">
        <v>2661.91338</v>
      </c>
      <c r="J29" s="149">
        <v>2028.19181</v>
      </c>
      <c r="K29" s="149">
        <v>1924.5864000000001</v>
      </c>
      <c r="L29" s="149">
        <v>2120.8330300000002</v>
      </c>
      <c r="M29" s="149">
        <v>2567.5022100000001</v>
      </c>
      <c r="N29" s="151">
        <v>22655.422659999997</v>
      </c>
      <c r="P29" s="167"/>
    </row>
    <row r="30" spans="1:16" x14ac:dyDescent="0.25">
      <c r="A30" s="146" t="s">
        <v>65</v>
      </c>
      <c r="B30" s="148">
        <v>211925.11428000001</v>
      </c>
      <c r="C30" s="148">
        <v>152975.90329000002</v>
      </c>
      <c r="D30" s="148">
        <v>153457.12533000001</v>
      </c>
      <c r="E30" s="148">
        <v>157600.18669</v>
      </c>
      <c r="F30" s="148">
        <v>146624.72990999999</v>
      </c>
      <c r="G30" s="148">
        <v>167081.88848000002</v>
      </c>
      <c r="H30" s="148">
        <v>174940.08930000002</v>
      </c>
      <c r="I30" s="148">
        <v>171546.72230000002</v>
      </c>
      <c r="J30" s="148">
        <v>165101.31808000003</v>
      </c>
      <c r="K30" s="148">
        <v>191415.38543999998</v>
      </c>
      <c r="L30" s="148">
        <v>160379.27223000003</v>
      </c>
      <c r="M30" s="148">
        <v>182874.50848000002</v>
      </c>
      <c r="N30" s="95">
        <v>2035922.2438100004</v>
      </c>
      <c r="P30" s="167"/>
    </row>
    <row r="31" spans="1:16" s="69" customFormat="1" x14ac:dyDescent="0.25">
      <c r="A31" s="147" t="s">
        <v>61</v>
      </c>
      <c r="B31" s="149">
        <v>2858.81223</v>
      </c>
      <c r="C31" s="149">
        <v>2800.6869999999999</v>
      </c>
      <c r="D31" s="149">
        <v>2320.6271900000002</v>
      </c>
      <c r="E31" s="149">
        <v>2425.7204700000002</v>
      </c>
      <c r="F31" s="149">
        <v>2532.79027</v>
      </c>
      <c r="G31" s="149">
        <v>2415.1799500000002</v>
      </c>
      <c r="H31" s="149">
        <v>2481.9875400000001</v>
      </c>
      <c r="I31" s="149">
        <v>2746.35025</v>
      </c>
      <c r="J31" s="149">
        <v>2834.5032600000004</v>
      </c>
      <c r="K31" s="149">
        <v>3190.41221</v>
      </c>
      <c r="L31" s="149">
        <v>2818.4294500000001</v>
      </c>
      <c r="M31" s="149">
        <v>2756.5851499999999</v>
      </c>
      <c r="N31" s="151">
        <v>32182.084969999996</v>
      </c>
      <c r="P31" s="167"/>
    </row>
    <row r="32" spans="1:16" s="69" customFormat="1" x14ac:dyDescent="0.25">
      <c r="A32" s="147" t="s">
        <v>53</v>
      </c>
      <c r="B32" s="149">
        <v>1105.72703</v>
      </c>
      <c r="C32" s="149">
        <v>571.65472</v>
      </c>
      <c r="D32" s="149">
        <v>657.67246</v>
      </c>
      <c r="E32" s="149">
        <v>729.88085999999998</v>
      </c>
      <c r="F32" s="149">
        <v>863.64844000000005</v>
      </c>
      <c r="G32" s="149">
        <v>757.61221</v>
      </c>
      <c r="H32" s="149">
        <v>727.36620999999991</v>
      </c>
      <c r="I32" s="149">
        <v>1190.8492800000001</v>
      </c>
      <c r="J32" s="149">
        <v>1102.6843700000002</v>
      </c>
      <c r="K32" s="149">
        <v>834.41878000000008</v>
      </c>
      <c r="L32" s="149">
        <v>826.01446999999996</v>
      </c>
      <c r="M32" s="149">
        <v>1027.2320500000001</v>
      </c>
      <c r="N32" s="151">
        <v>10394.760880000002</v>
      </c>
      <c r="P32" s="167"/>
    </row>
    <row r="33" spans="1:16" s="69" customFormat="1" x14ac:dyDescent="0.25">
      <c r="A33" s="147" t="s">
        <v>63</v>
      </c>
      <c r="B33" s="149">
        <v>7222.3009499999998</v>
      </c>
      <c r="C33" s="149">
        <v>4214.53215</v>
      </c>
      <c r="D33" s="149">
        <v>5030.6916600000004</v>
      </c>
      <c r="E33" s="149">
        <v>4665.1247300000005</v>
      </c>
      <c r="F33" s="149">
        <v>4969.0821000000005</v>
      </c>
      <c r="G33" s="149">
        <v>5952.58205</v>
      </c>
      <c r="H33" s="149">
        <v>5318.08608</v>
      </c>
      <c r="I33" s="149">
        <v>6171.1968899999993</v>
      </c>
      <c r="J33" s="149">
        <v>5380.3571400000001</v>
      </c>
      <c r="K33" s="149">
        <v>5322.2334500000006</v>
      </c>
      <c r="L33" s="149">
        <v>5655.0544400000008</v>
      </c>
      <c r="M33" s="149">
        <v>8295.3585199999998</v>
      </c>
      <c r="N33" s="151">
        <v>68196.600160000002</v>
      </c>
      <c r="P33" s="167"/>
    </row>
    <row r="34" spans="1:16" s="69" customFormat="1" x14ac:dyDescent="0.25">
      <c r="A34" s="147" t="s">
        <v>67</v>
      </c>
      <c r="B34" s="149">
        <v>28068.76122</v>
      </c>
      <c r="C34" s="149">
        <v>21838.57072</v>
      </c>
      <c r="D34" s="149">
        <v>22231.308539999998</v>
      </c>
      <c r="E34" s="149">
        <v>25118.533070000001</v>
      </c>
      <c r="F34" s="149">
        <v>22704.647390000002</v>
      </c>
      <c r="G34" s="149">
        <v>26038.950430000001</v>
      </c>
      <c r="H34" s="149">
        <v>25900.81309</v>
      </c>
      <c r="I34" s="149">
        <v>26259.686799999999</v>
      </c>
      <c r="J34" s="149">
        <v>27273.152710000002</v>
      </c>
      <c r="K34" s="149">
        <v>25959.24325</v>
      </c>
      <c r="L34" s="149">
        <v>24402.105359999998</v>
      </c>
      <c r="M34" s="149">
        <v>26075.125580000004</v>
      </c>
      <c r="N34" s="151">
        <v>301870.89815999998</v>
      </c>
      <c r="P34" s="6"/>
    </row>
    <row r="35" spans="1:16" s="69" customFormat="1" x14ac:dyDescent="0.25">
      <c r="A35" s="147" t="s">
        <v>68</v>
      </c>
      <c r="B35" s="149">
        <v>7254.0204000000003</v>
      </c>
      <c r="C35" s="149">
        <v>5866.7715900000003</v>
      </c>
      <c r="D35" s="149">
        <v>4897.5487300000004</v>
      </c>
      <c r="E35" s="149">
        <v>5236.8481000000002</v>
      </c>
      <c r="F35" s="149">
        <v>4916.1132500000003</v>
      </c>
      <c r="G35" s="149">
        <v>6119.7550499999998</v>
      </c>
      <c r="H35" s="149">
        <v>5748.8319000000001</v>
      </c>
      <c r="I35" s="149">
        <v>7142.3592199999994</v>
      </c>
      <c r="J35" s="149">
        <v>5923.81646</v>
      </c>
      <c r="K35" s="149">
        <v>4680.1076900000007</v>
      </c>
      <c r="L35" s="149">
        <v>5299.8144000000002</v>
      </c>
      <c r="M35" s="149">
        <v>8605.9150400000017</v>
      </c>
      <c r="N35" s="151">
        <v>71691.901830000003</v>
      </c>
      <c r="P35" s="167"/>
    </row>
    <row r="36" spans="1:16" s="69" customFormat="1" x14ac:dyDescent="0.25">
      <c r="A36" s="147" t="s">
        <v>64</v>
      </c>
      <c r="B36" s="149">
        <v>12220.21832</v>
      </c>
      <c r="C36" s="149">
        <v>12118.87902</v>
      </c>
      <c r="D36" s="149">
        <v>10491.137200000001</v>
      </c>
      <c r="E36" s="149">
        <v>11486.02288</v>
      </c>
      <c r="F36" s="149">
        <v>11453.8891</v>
      </c>
      <c r="G36" s="149">
        <v>11260.782070000001</v>
      </c>
      <c r="H36" s="149">
        <v>10606.94457</v>
      </c>
      <c r="I36" s="149">
        <v>11351.82475</v>
      </c>
      <c r="J36" s="149">
        <v>11599.197330000001</v>
      </c>
      <c r="K36" s="149">
        <v>11335.628650000001</v>
      </c>
      <c r="L36" s="149">
        <v>12292.99598</v>
      </c>
      <c r="M36" s="149">
        <v>11427.49624</v>
      </c>
      <c r="N36" s="151">
        <v>137645.01611000003</v>
      </c>
      <c r="P36" s="167"/>
    </row>
    <row r="37" spans="1:16" s="69" customFormat="1" x14ac:dyDescent="0.25">
      <c r="A37" s="147" t="s">
        <v>57</v>
      </c>
      <c r="B37" s="149">
        <v>6673.8221900000008</v>
      </c>
      <c r="C37" s="149">
        <v>7987.6514999999999</v>
      </c>
      <c r="D37" s="149">
        <v>5053.9779800000006</v>
      </c>
      <c r="E37" s="149">
        <v>6194.5302799999999</v>
      </c>
      <c r="F37" s="149">
        <v>5464.8957900000005</v>
      </c>
      <c r="G37" s="149">
        <v>7877.9167400000006</v>
      </c>
      <c r="H37" s="149">
        <v>6635.1917100000001</v>
      </c>
      <c r="I37" s="149">
        <v>7075.3330099999994</v>
      </c>
      <c r="J37" s="149">
        <v>5526.1376700000001</v>
      </c>
      <c r="K37" s="149">
        <v>6847.5223399999995</v>
      </c>
      <c r="L37" s="149">
        <v>9631.8651300000001</v>
      </c>
      <c r="M37" s="149">
        <v>7482.3506000000007</v>
      </c>
      <c r="N37" s="151">
        <v>82451.194940000016</v>
      </c>
      <c r="P37" s="167"/>
    </row>
    <row r="38" spans="1:16" s="69" customFormat="1" x14ac:dyDescent="0.25">
      <c r="A38" s="147" t="s">
        <v>69</v>
      </c>
      <c r="B38" s="149">
        <v>5410.8286200000002</v>
      </c>
      <c r="C38" s="149">
        <v>3991.6580600000002</v>
      </c>
      <c r="D38" s="149">
        <v>4090.7078099999999</v>
      </c>
      <c r="E38" s="149">
        <v>4072.4929400000001</v>
      </c>
      <c r="F38" s="149">
        <v>3832.99919</v>
      </c>
      <c r="G38" s="149">
        <v>4266.8297599999996</v>
      </c>
      <c r="H38" s="149">
        <v>3702.65958</v>
      </c>
      <c r="I38" s="149">
        <v>4098.6638700000003</v>
      </c>
      <c r="J38" s="149">
        <v>3823.7556300000001</v>
      </c>
      <c r="K38" s="149">
        <v>4303.4376500000008</v>
      </c>
      <c r="L38" s="149">
        <v>4477.5770300000004</v>
      </c>
      <c r="M38" s="149">
        <v>4391.9870300000002</v>
      </c>
      <c r="N38" s="151">
        <v>50463.597169999994</v>
      </c>
      <c r="P38" s="167"/>
    </row>
    <row r="39" spans="1:16" s="69" customFormat="1" ht="12.6" customHeight="1" x14ac:dyDescent="0.25">
      <c r="A39" s="147" t="s">
        <v>58</v>
      </c>
      <c r="B39" s="149">
        <v>50038.360919999999</v>
      </c>
      <c r="C39" s="149">
        <v>32115.34359</v>
      </c>
      <c r="D39" s="149">
        <v>31864.41361</v>
      </c>
      <c r="E39" s="149">
        <v>32635.762750000002</v>
      </c>
      <c r="F39" s="149">
        <v>31478.970069999999</v>
      </c>
      <c r="G39" s="149">
        <v>36351.90163</v>
      </c>
      <c r="H39" s="149">
        <v>35275.572209999998</v>
      </c>
      <c r="I39" s="149">
        <v>35163.792359999999</v>
      </c>
      <c r="J39" s="149">
        <v>34151.158009999999</v>
      </c>
      <c r="K39" s="149">
        <v>34727.424960000004</v>
      </c>
      <c r="L39" s="149">
        <v>34395.098890000001</v>
      </c>
      <c r="M39" s="149">
        <v>41135.534300000007</v>
      </c>
      <c r="N39" s="151">
        <v>429333.33330000011</v>
      </c>
      <c r="P39" s="167"/>
    </row>
    <row r="40" spans="1:16" s="69" customFormat="1" x14ac:dyDescent="0.25">
      <c r="A40" s="147" t="s">
        <v>60</v>
      </c>
      <c r="B40" s="149">
        <v>24316.628940000002</v>
      </c>
      <c r="C40" s="149">
        <v>21951.55084</v>
      </c>
      <c r="D40" s="149">
        <v>29141.67253</v>
      </c>
      <c r="E40" s="149">
        <v>25544.97063</v>
      </c>
      <c r="F40" s="149">
        <v>17630.61407</v>
      </c>
      <c r="G40" s="149">
        <v>16228.034599999999</v>
      </c>
      <c r="H40" s="149">
        <v>30485.214030000003</v>
      </c>
      <c r="I40" s="149">
        <v>22414.905740000002</v>
      </c>
      <c r="J40" s="149">
        <v>19748.35079</v>
      </c>
      <c r="K40" s="149">
        <v>52904.77504</v>
      </c>
      <c r="L40" s="149">
        <v>17116.619710000003</v>
      </c>
      <c r="M40" s="149">
        <v>20991.077870000001</v>
      </c>
      <c r="N40" s="151">
        <v>298474.41479000001</v>
      </c>
      <c r="P40" s="167"/>
    </row>
    <row r="41" spans="1:16" s="69" customFormat="1" x14ac:dyDescent="0.25">
      <c r="A41" s="147" t="s">
        <v>95</v>
      </c>
      <c r="B41" s="149">
        <v>15966.063189999999</v>
      </c>
      <c r="C41" s="149">
        <v>12653.747730000001</v>
      </c>
      <c r="D41" s="149">
        <v>12784.787370000002</v>
      </c>
      <c r="E41" s="149">
        <v>14269.802450000001</v>
      </c>
      <c r="F41" s="149">
        <v>13752.30544</v>
      </c>
      <c r="G41" s="149">
        <v>14616.63832</v>
      </c>
      <c r="H41" s="149">
        <v>14160.455609999999</v>
      </c>
      <c r="I41" s="149">
        <v>14533.21039</v>
      </c>
      <c r="J41" s="149">
        <v>15301.49611</v>
      </c>
      <c r="K41" s="149">
        <v>14623.23609</v>
      </c>
      <c r="L41" s="149">
        <v>15140.26461</v>
      </c>
      <c r="M41" s="149">
        <v>15341.12737</v>
      </c>
      <c r="N41" s="151">
        <v>173143.13468000002</v>
      </c>
      <c r="P41" s="167"/>
    </row>
    <row r="42" spans="1:16" s="69" customFormat="1" x14ac:dyDescent="0.25">
      <c r="A42" s="147" t="s">
        <v>66</v>
      </c>
      <c r="B42" s="149">
        <v>50789.570270000004</v>
      </c>
      <c r="C42" s="149">
        <v>26864.856370000001</v>
      </c>
      <c r="D42" s="149">
        <v>24892.580249999999</v>
      </c>
      <c r="E42" s="149">
        <v>25220.497530000001</v>
      </c>
      <c r="F42" s="149">
        <v>27024.774799999999</v>
      </c>
      <c r="G42" s="149">
        <v>35195.705670000003</v>
      </c>
      <c r="H42" s="149">
        <v>33896.966770000006</v>
      </c>
      <c r="I42" s="149">
        <v>33398.549740000002</v>
      </c>
      <c r="J42" s="149">
        <v>32436.708600000002</v>
      </c>
      <c r="K42" s="149">
        <v>26686.945330000002</v>
      </c>
      <c r="L42" s="149">
        <v>28323.432760000003</v>
      </c>
      <c r="M42" s="149">
        <v>35344.718730000008</v>
      </c>
      <c r="N42" s="151">
        <v>380075.30682000006</v>
      </c>
      <c r="P42" s="167"/>
    </row>
    <row r="43" spans="1:16" x14ac:dyDescent="0.25">
      <c r="A43" s="146" t="s">
        <v>70</v>
      </c>
      <c r="B43" s="148">
        <v>14033.74331</v>
      </c>
      <c r="C43" s="148">
        <v>12713.739869999999</v>
      </c>
      <c r="D43" s="148">
        <v>11225.230030000001</v>
      </c>
      <c r="E43" s="148">
        <v>12037.034240000001</v>
      </c>
      <c r="F43" s="148">
        <v>12072.900730000001</v>
      </c>
      <c r="G43" s="148">
        <v>13225.340550000001</v>
      </c>
      <c r="H43" s="148">
        <v>12045.254779999999</v>
      </c>
      <c r="I43" s="148">
        <v>15453.97798</v>
      </c>
      <c r="J43" s="148">
        <v>14219.95357</v>
      </c>
      <c r="K43" s="148">
        <v>12852.526010000001</v>
      </c>
      <c r="L43" s="148">
        <v>15070.280070000001</v>
      </c>
      <c r="M43" s="148">
        <v>16121.64898</v>
      </c>
      <c r="N43" s="95">
        <v>161071.63012000002</v>
      </c>
      <c r="P43" s="167"/>
    </row>
    <row r="44" spans="1:16" s="69" customFormat="1" x14ac:dyDescent="0.25">
      <c r="A44" s="147" t="s">
        <v>58</v>
      </c>
      <c r="B44" s="149">
        <v>3179.4824900000003</v>
      </c>
      <c r="C44" s="149">
        <v>2674.10052</v>
      </c>
      <c r="D44" s="149">
        <v>2310.1347400000004</v>
      </c>
      <c r="E44" s="149">
        <v>2671.5174200000001</v>
      </c>
      <c r="F44" s="149">
        <v>3141.8598099999999</v>
      </c>
      <c r="G44" s="149">
        <v>2582.4790500000004</v>
      </c>
      <c r="H44" s="149">
        <v>2901.9193599999999</v>
      </c>
      <c r="I44" s="149">
        <v>2887.2733599999997</v>
      </c>
      <c r="J44" s="149">
        <v>3024.3479400000001</v>
      </c>
      <c r="K44" s="149">
        <v>2661.7147</v>
      </c>
      <c r="L44" s="149">
        <v>3406.80474</v>
      </c>
      <c r="M44" s="149">
        <v>4269.5103899999995</v>
      </c>
      <c r="N44" s="151">
        <v>35711.144520000002</v>
      </c>
      <c r="P44" s="167"/>
    </row>
    <row r="45" spans="1:16" s="69" customFormat="1" ht="13.2" customHeight="1" x14ac:dyDescent="0.25">
      <c r="A45" s="147" t="s">
        <v>71</v>
      </c>
      <c r="B45" s="149">
        <v>10854.26082</v>
      </c>
      <c r="C45" s="149">
        <v>10039.639349999999</v>
      </c>
      <c r="D45" s="149">
        <v>8915.0952900000011</v>
      </c>
      <c r="E45" s="149">
        <v>9365.5168200000007</v>
      </c>
      <c r="F45" s="149">
        <v>8931.0409199999995</v>
      </c>
      <c r="G45" s="149">
        <v>10642.861500000001</v>
      </c>
      <c r="H45" s="149">
        <v>9143.3354199999994</v>
      </c>
      <c r="I45" s="149">
        <v>12566.70462</v>
      </c>
      <c r="J45" s="149">
        <v>11195.60563</v>
      </c>
      <c r="K45" s="149">
        <v>10190.811310000001</v>
      </c>
      <c r="L45" s="149">
        <v>11663.475329999999</v>
      </c>
      <c r="M45" s="149">
        <v>11852.13859</v>
      </c>
      <c r="N45" s="151">
        <v>125360.48560000001</v>
      </c>
      <c r="P45" s="167"/>
    </row>
    <row r="46" spans="1:16" ht="13.8" thickBot="1" x14ac:dyDescent="0.3">
      <c r="A46" s="42" t="s">
        <v>33</v>
      </c>
      <c r="B46" s="49">
        <v>1002970.20325</v>
      </c>
      <c r="C46" s="49">
        <v>822226.67330000002</v>
      </c>
      <c r="D46" s="49">
        <v>868626.50471000001</v>
      </c>
      <c r="E46" s="49">
        <v>923916.11429000017</v>
      </c>
      <c r="F46" s="49">
        <v>866537.20292999991</v>
      </c>
      <c r="G46" s="49">
        <v>934546.17788999993</v>
      </c>
      <c r="H46" s="49">
        <v>944199.06799999997</v>
      </c>
      <c r="I46" s="49">
        <v>954304.42896000005</v>
      </c>
      <c r="J46" s="49">
        <v>923013.41842000012</v>
      </c>
      <c r="K46" s="49">
        <v>1024848.5744299999</v>
      </c>
      <c r="L46" s="49">
        <v>1024069.9823800001</v>
      </c>
      <c r="M46" s="49">
        <v>1031382.55889</v>
      </c>
      <c r="N46" s="49">
        <v>11320640.907450002</v>
      </c>
    </row>
    <row r="47" spans="1:16" s="73" customFormat="1" ht="13.8" thickTop="1" x14ac:dyDescent="0.25">
      <c r="A47" s="74" t="s">
        <v>72</v>
      </c>
      <c r="B47"/>
      <c r="C47"/>
      <c r="D47"/>
      <c r="E47" s="75"/>
      <c r="F47" s="75"/>
      <c r="G47" s="75"/>
      <c r="H47" s="75"/>
      <c r="I47" s="75"/>
      <c r="J47" s="75"/>
      <c r="K47" s="75"/>
      <c r="L47" s="75"/>
      <c r="M47" s="75"/>
      <c r="N47" s="74"/>
    </row>
    <row r="48" spans="1:16" s="73" customFormat="1" ht="10.95" customHeight="1" x14ac:dyDescent="0.25">
      <c r="A48" s="207" t="s">
        <v>149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</row>
    <row r="49" spans="1:14" s="73" customFormat="1" x14ac:dyDescent="0.25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</row>
    <row r="50" spans="1:14" s="73" customFormat="1" ht="12.75" customHeight="1" x14ac:dyDescent="0.25">
      <c r="A50" s="74" t="s">
        <v>161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 x14ac:dyDescent="0.25">
      <c r="B52" s="94"/>
      <c r="C52" s="94"/>
      <c r="D52" s="94"/>
      <c r="E52" s="94"/>
      <c r="F52" s="94"/>
      <c r="G52" s="94"/>
      <c r="H52" s="94"/>
      <c r="I52" s="94"/>
    </row>
    <row r="53" spans="1:14" x14ac:dyDescent="0.25"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4" x14ac:dyDescent="0.25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</row>
    <row r="55" spans="1:14" x14ac:dyDescent="0.25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</row>
    <row r="56" spans="1:14" x14ac:dyDescent="0.25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4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4" x14ac:dyDescent="0.25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4" x14ac:dyDescent="0.25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4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4" x14ac:dyDescent="0.25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4" x14ac:dyDescent="0.25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4" x14ac:dyDescent="0.25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4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2:14" x14ac:dyDescent="0.25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2:14" x14ac:dyDescent="0.25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2:14" x14ac:dyDescent="0.25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2:14" x14ac:dyDescent="0.25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</row>
    <row r="69" spans="2:14" x14ac:dyDescent="0.25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</row>
    <row r="70" spans="2:14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</row>
    <row r="71" spans="2:14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2:14" x14ac:dyDescent="0.25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  <row r="73" spans="2:14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</row>
    <row r="74" spans="2:14" x14ac:dyDescent="0.25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2:14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2:14" x14ac:dyDescent="0.25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2:14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2:14" x14ac:dyDescent="0.25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</row>
    <row r="79" spans="2:14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2:14" x14ac:dyDescent="0.25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2:14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  <row r="82" spans="2:14" x14ac:dyDescent="0.25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</row>
    <row r="83" spans="2:14" x14ac:dyDescent="0.25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</row>
    <row r="84" spans="2:14" x14ac:dyDescent="0.25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</row>
    <row r="85" spans="2:14" x14ac:dyDescent="0.25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</row>
    <row r="86" spans="2:14" x14ac:dyDescent="0.25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</row>
    <row r="87" spans="2:14" x14ac:dyDescent="0.25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</row>
    <row r="88" spans="2:14" x14ac:dyDescent="0.25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</row>
    <row r="89" spans="2:14" x14ac:dyDescent="0.25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</row>
    <row r="90" spans="2:14" x14ac:dyDescent="0.25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</row>
    <row r="91" spans="2:14" x14ac:dyDescent="0.2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</row>
    <row r="92" spans="2:14" x14ac:dyDescent="0.25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</row>
    <row r="93" spans="2:14" x14ac:dyDescent="0.25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</row>
    <row r="94" spans="2:14" x14ac:dyDescent="0.25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</row>
    <row r="95" spans="2:14" x14ac:dyDescent="0.25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</row>
    <row r="96" spans="2:14" x14ac:dyDescent="0.25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</row>
    <row r="97" spans="2:14" x14ac:dyDescent="0.25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</row>
    <row r="98" spans="2:14" x14ac:dyDescent="0.25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</row>
    <row r="99" spans="2:14" x14ac:dyDescent="0.25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</row>
    <row r="100" spans="2:14" x14ac:dyDescent="0.25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</row>
    <row r="101" spans="2:14" x14ac:dyDescent="0.25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</row>
    <row r="102" spans="2:14" x14ac:dyDescent="0.25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</row>
    <row r="103" spans="2:14" x14ac:dyDescent="0.2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</row>
    <row r="104" spans="2:14" x14ac:dyDescent="0.2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</row>
    <row r="105" spans="2:14" x14ac:dyDescent="0.25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</row>
    <row r="106" spans="2:14" x14ac:dyDescent="0.25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</row>
    <row r="107" spans="2:14" x14ac:dyDescent="0.25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</row>
    <row r="108" spans="2:14" x14ac:dyDescent="0.25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</row>
    <row r="109" spans="2:14" x14ac:dyDescent="0.25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</row>
    <row r="110" spans="2:14" x14ac:dyDescent="0.25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</row>
    <row r="111" spans="2:14" x14ac:dyDescent="0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</row>
    <row r="112" spans="2:14" x14ac:dyDescent="0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</row>
    <row r="113" spans="2:14" x14ac:dyDescent="0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</row>
    <row r="114" spans="2:14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</row>
    <row r="115" spans="2:14" x14ac:dyDescent="0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</row>
    <row r="116" spans="2:14" x14ac:dyDescent="0.25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</row>
    <row r="117" spans="2:14" x14ac:dyDescent="0.25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</row>
    <row r="118" spans="2:14" x14ac:dyDescent="0.2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</row>
    <row r="119" spans="2:14" x14ac:dyDescent="0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</row>
    <row r="120" spans="2:14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</row>
    <row r="121" spans="2:14" x14ac:dyDescent="0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</row>
    <row r="122" spans="2:14" x14ac:dyDescent="0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</row>
    <row r="123" spans="2:14" x14ac:dyDescent="0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</row>
  </sheetData>
  <mergeCells count="2">
    <mergeCell ref="L2:N2"/>
    <mergeCell ref="A48:N4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showGridLines="0" topLeftCell="B33" zoomScaleNormal="100" workbookViewId="0">
      <selection activeCell="E36" sqref="E36"/>
    </sheetView>
  </sheetViews>
  <sheetFormatPr defaultRowHeight="13.2" x14ac:dyDescent="0.25"/>
  <cols>
    <col min="1" max="1" width="43.6640625" customWidth="1"/>
    <col min="2" max="2" width="11.88671875" bestFit="1" customWidth="1"/>
    <col min="3" max="4" width="10.33203125" bestFit="1" customWidth="1"/>
    <col min="5" max="5" width="14.109375" bestFit="1" customWidth="1"/>
    <col min="6" max="7" width="10.33203125" bestFit="1" customWidth="1"/>
    <col min="8" max="8" width="11.88671875" customWidth="1"/>
    <col min="9" max="10" width="10.33203125" bestFit="1" customWidth="1"/>
    <col min="11" max="13" width="11.88671875" bestFit="1" customWidth="1"/>
    <col min="14" max="14" width="15.5546875" bestFit="1" customWidth="1"/>
    <col min="16" max="16" width="10.33203125" bestFit="1" customWidth="1"/>
    <col min="18" max="18" width="10.33203125" bestFit="1" customWidth="1"/>
  </cols>
  <sheetData>
    <row r="1" spans="1:18" x14ac:dyDescent="0.25">
      <c r="A1" s="92" t="s">
        <v>165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8" x14ac:dyDescent="0.25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112</v>
      </c>
      <c r="L2" s="206" t="s">
        <v>148</v>
      </c>
      <c r="M2" s="206"/>
      <c r="N2" s="206"/>
    </row>
    <row r="3" spans="1:18" ht="13.8" thickBot="1" x14ac:dyDescent="0.3">
      <c r="A3" s="42" t="s">
        <v>34</v>
      </c>
      <c r="B3" s="90">
        <v>46023</v>
      </c>
      <c r="C3" s="90">
        <v>46054</v>
      </c>
      <c r="D3" s="90">
        <v>46082</v>
      </c>
      <c r="E3" s="90">
        <v>46113</v>
      </c>
      <c r="F3" s="90">
        <v>46143</v>
      </c>
      <c r="G3" s="90">
        <v>46174</v>
      </c>
      <c r="H3" s="90">
        <v>46204</v>
      </c>
      <c r="I3" s="90">
        <v>46235</v>
      </c>
      <c r="J3" s="90">
        <v>46266</v>
      </c>
      <c r="K3" s="90">
        <v>46296</v>
      </c>
      <c r="L3" s="90">
        <v>46327</v>
      </c>
      <c r="M3" s="90">
        <v>46357</v>
      </c>
      <c r="N3" s="90" t="s">
        <v>33</v>
      </c>
    </row>
    <row r="4" spans="1:18" s="69" customFormat="1" ht="13.8" thickTop="1" x14ac:dyDescent="0.25">
      <c r="A4" s="147" t="s">
        <v>91</v>
      </c>
      <c r="B4" s="149">
        <f>'[6]2026 Ser Hist'!B5</f>
        <v>157549.69015000001</v>
      </c>
      <c r="C4" s="149">
        <f>'[6]2026 Ser Hist'!C5</f>
        <v>156702.78459999998</v>
      </c>
      <c r="D4" s="149">
        <f>'[6]2026 Ser Hist'!D5</f>
        <v>137090.52499999999</v>
      </c>
      <c r="E4" s="149">
        <f>'[6]2026 Ser Hist'!E5</f>
        <v>167557.84224</v>
      </c>
      <c r="F4" s="149" t="str">
        <f>'[6]2026 Ser Hist'!F5</f>
        <v/>
      </c>
      <c r="G4" s="149" t="str">
        <f>'[6]2026 Ser Hist'!G5</f>
        <v/>
      </c>
      <c r="H4" s="149" t="str">
        <f>'[6]2026 Ser Hist'!H5</f>
        <v/>
      </c>
      <c r="I4" s="149" t="str">
        <f>'[6]2026 Ser Hist'!I5</f>
        <v/>
      </c>
      <c r="J4" s="149" t="str">
        <f>'[6]2026 Ser Hist'!J5</f>
        <v/>
      </c>
      <c r="K4" s="149" t="str">
        <f>'[6]2026 Ser Hist'!K5</f>
        <v/>
      </c>
      <c r="L4" s="149" t="str">
        <f>'[6]2026 Ser Hist'!L5</f>
        <v/>
      </c>
      <c r="M4" s="149" t="str">
        <f>'[6]2026 Ser Hist'!M5</f>
        <v/>
      </c>
      <c r="N4" s="151">
        <f>SUM(B4:M4)</f>
        <v>618900.84198999999</v>
      </c>
    </row>
    <row r="5" spans="1:18" s="69" customFormat="1" ht="13.95" customHeight="1" x14ac:dyDescent="0.25">
      <c r="A5" s="147" t="s">
        <v>92</v>
      </c>
      <c r="B5" s="149">
        <f>'[6]2026 Ser Hist'!B6</f>
        <v>52123.953829999999</v>
      </c>
      <c r="C5" s="149">
        <f>'[6]2026 Ser Hist'!C6</f>
        <v>48130.033609999999</v>
      </c>
      <c r="D5" s="149">
        <f>'[6]2026 Ser Hist'!D6</f>
        <v>37158.072639999999</v>
      </c>
      <c r="E5" s="149">
        <f>'[6]2026 Ser Hist'!E6</f>
        <v>32574.99611</v>
      </c>
      <c r="F5" s="149" t="str">
        <f>'[6]2026 Ser Hist'!F6</f>
        <v/>
      </c>
      <c r="G5" s="149" t="str">
        <f>'[6]2026 Ser Hist'!G6</f>
        <v/>
      </c>
      <c r="H5" s="149" t="str">
        <f>'[6]2026 Ser Hist'!H6</f>
        <v/>
      </c>
      <c r="I5" s="149" t="str">
        <f>'[6]2026 Ser Hist'!I6</f>
        <v/>
      </c>
      <c r="J5" s="149" t="str">
        <f>'[6]2026 Ser Hist'!J6</f>
        <v/>
      </c>
      <c r="K5" s="149" t="str">
        <f>'[6]2026 Ser Hist'!K6</f>
        <v/>
      </c>
      <c r="L5" s="149" t="str">
        <f>'[6]2026 Ser Hist'!L6</f>
        <v/>
      </c>
      <c r="M5" s="149" t="str">
        <f>'[6]2026 Ser Hist'!M6</f>
        <v/>
      </c>
      <c r="N5" s="151">
        <f t="shared" ref="N5:N45" si="0">SUM(B5:M5)</f>
        <v>169987.05619</v>
      </c>
    </row>
    <row r="6" spans="1:18" s="69" customFormat="1" ht="15" customHeight="1" x14ac:dyDescent="0.25">
      <c r="A6" s="147" t="s">
        <v>93</v>
      </c>
      <c r="B6" s="149">
        <f>'[6]2026 Ser Hist'!B7</f>
        <v>103615.09257000001</v>
      </c>
      <c r="C6" s="149">
        <f>'[6]2026 Ser Hist'!C7</f>
        <v>88995.50890999999</v>
      </c>
      <c r="D6" s="149">
        <f>'[6]2026 Ser Hist'!D7</f>
        <v>82427.966950000002</v>
      </c>
      <c r="E6" s="149">
        <f>'[6]2026 Ser Hist'!E7</f>
        <v>90005.208329999994</v>
      </c>
      <c r="F6" s="149" t="str">
        <f>'[6]2026 Ser Hist'!F7</f>
        <v/>
      </c>
      <c r="G6" s="149" t="str">
        <f>'[6]2026 Ser Hist'!G7</f>
        <v/>
      </c>
      <c r="H6" s="149" t="str">
        <f>'[6]2026 Ser Hist'!H7</f>
        <v/>
      </c>
      <c r="I6" s="149" t="str">
        <f>'[6]2026 Ser Hist'!I7</f>
        <v/>
      </c>
      <c r="J6" s="149" t="str">
        <f>'[6]2026 Ser Hist'!J7</f>
        <v/>
      </c>
      <c r="K6" s="149" t="str">
        <f>'[6]2026 Ser Hist'!K7</f>
        <v/>
      </c>
      <c r="L6" s="149" t="str">
        <f>'[6]2026 Ser Hist'!L7</f>
        <v/>
      </c>
      <c r="M6" s="149" t="str">
        <f>'[6]2026 Ser Hist'!M7</f>
        <v/>
      </c>
      <c r="N6" s="151">
        <f t="shared" si="0"/>
        <v>365043.77675999998</v>
      </c>
    </row>
    <row r="7" spans="1:18" s="69" customFormat="1" x14ac:dyDescent="0.25">
      <c r="A7" s="147" t="s">
        <v>94</v>
      </c>
      <c r="B7" s="149">
        <f>'[6]2026 Ser Hist'!B8</f>
        <v>108384.12849</v>
      </c>
      <c r="C7" s="149">
        <f>'[6]2026 Ser Hist'!C8</f>
        <v>72116.783920000002</v>
      </c>
      <c r="D7" s="149">
        <f>'[6]2026 Ser Hist'!D8</f>
        <v>81155.438070000004</v>
      </c>
      <c r="E7" s="149">
        <f>'[6]2026 Ser Hist'!E8</f>
        <v>120572.72861000001</v>
      </c>
      <c r="F7" s="149" t="str">
        <f>'[6]2026 Ser Hist'!F8</f>
        <v/>
      </c>
      <c r="G7" s="149" t="str">
        <f>'[6]2026 Ser Hist'!G8</f>
        <v/>
      </c>
      <c r="H7" s="149" t="str">
        <f>'[6]2026 Ser Hist'!H8</f>
        <v/>
      </c>
      <c r="I7" s="149" t="str">
        <f>'[6]2026 Ser Hist'!I8</f>
        <v/>
      </c>
      <c r="J7" s="149" t="str">
        <f>'[6]2026 Ser Hist'!J8</f>
        <v/>
      </c>
      <c r="K7" s="149" t="str">
        <f>'[6]2026 Ser Hist'!K8</f>
        <v/>
      </c>
      <c r="L7" s="149" t="str">
        <f>'[6]2026 Ser Hist'!L8</f>
        <v/>
      </c>
      <c r="M7" s="149" t="str">
        <f>'[6]2026 Ser Hist'!M8</f>
        <v/>
      </c>
      <c r="N7" s="151">
        <f t="shared" si="0"/>
        <v>382229.07909000001</v>
      </c>
    </row>
    <row r="8" spans="1:18" ht="13.95" customHeight="1" x14ac:dyDescent="0.25">
      <c r="A8" s="146" t="s">
        <v>51</v>
      </c>
      <c r="B8" s="148">
        <f>'[6]2026 Ser Hist'!B9</f>
        <v>9203.5788200000006</v>
      </c>
      <c r="C8" s="148">
        <f>'[6]2026 Ser Hist'!C9</f>
        <v>4979.2401600000003</v>
      </c>
      <c r="D8" s="148">
        <f>'[6]2026 Ser Hist'!D9</f>
        <v>4465.7155600000006</v>
      </c>
      <c r="E8" s="148">
        <f>'[6]2026 Ser Hist'!E9</f>
        <v>3191.6839300000001</v>
      </c>
      <c r="F8" s="148" t="str">
        <f>'[6]2026 Ser Hist'!F9</f>
        <v/>
      </c>
      <c r="G8" s="148" t="str">
        <f>'[6]2026 Ser Hist'!G9</f>
        <v/>
      </c>
      <c r="H8" s="148" t="str">
        <f>'[6]2026 Ser Hist'!H9</f>
        <v/>
      </c>
      <c r="I8" s="148" t="str">
        <f>'[6]2026 Ser Hist'!I9</f>
        <v/>
      </c>
      <c r="J8" s="148" t="str">
        <f>'[6]2026 Ser Hist'!J9</f>
        <v/>
      </c>
      <c r="K8" s="148" t="str">
        <f>'[6]2026 Ser Hist'!K9</f>
        <v/>
      </c>
      <c r="L8" s="148" t="str">
        <f>'[6]2026 Ser Hist'!L9</f>
        <v/>
      </c>
      <c r="M8" s="148" t="str">
        <f>'[6]2026 Ser Hist'!M9</f>
        <v/>
      </c>
      <c r="N8" s="95">
        <f t="shared" si="0"/>
        <v>21840.21847</v>
      </c>
      <c r="P8" s="167"/>
    </row>
    <row r="9" spans="1:18" x14ac:dyDescent="0.25">
      <c r="A9" s="146" t="s">
        <v>52</v>
      </c>
      <c r="B9" s="148">
        <f>'[6]2026 Ser Hist'!B10</f>
        <v>129271.37716999999</v>
      </c>
      <c r="C9" s="148">
        <f>'[6]2026 Ser Hist'!C10</f>
        <v>108258.79694000001</v>
      </c>
      <c r="D9" s="148">
        <f>'[6]2026 Ser Hist'!D10</f>
        <v>96066.206340000019</v>
      </c>
      <c r="E9" s="148">
        <f>'[6]2026 Ser Hist'!E10</f>
        <v>111561.44867</v>
      </c>
      <c r="F9" s="148" t="str">
        <f>'[6]2026 Ser Hist'!F10</f>
        <v/>
      </c>
      <c r="G9" s="148" t="str">
        <f>'[6]2026 Ser Hist'!G10</f>
        <v/>
      </c>
      <c r="H9" s="148" t="str">
        <f>'[6]2026 Ser Hist'!H10</f>
        <v/>
      </c>
      <c r="I9" s="148" t="str">
        <f>'[6]2026 Ser Hist'!I10</f>
        <v/>
      </c>
      <c r="J9" s="148" t="str">
        <f>'[6]2026 Ser Hist'!J10</f>
        <v/>
      </c>
      <c r="K9" s="148" t="str">
        <f>'[6]2026 Ser Hist'!K10</f>
        <v/>
      </c>
      <c r="L9" s="148" t="str">
        <f>'[6]2026 Ser Hist'!L10</f>
        <v/>
      </c>
      <c r="M9" s="148" t="str">
        <f>'[6]2026 Ser Hist'!M10</f>
        <v/>
      </c>
      <c r="N9" s="95">
        <f t="shared" si="0"/>
        <v>445157.82912000007</v>
      </c>
      <c r="P9" s="167"/>
      <c r="R9" s="6"/>
    </row>
    <row r="10" spans="1:18" s="69" customFormat="1" x14ac:dyDescent="0.25">
      <c r="A10" s="147" t="s">
        <v>55</v>
      </c>
      <c r="B10" s="149">
        <f>'[6]2026 Ser Hist'!B11</f>
        <v>18381.904269999999</v>
      </c>
      <c r="C10" s="149">
        <f>'[6]2026 Ser Hist'!C11</f>
        <v>16580.035769999999</v>
      </c>
      <c r="D10" s="149">
        <f>'[6]2026 Ser Hist'!D11</f>
        <v>15904.87723</v>
      </c>
      <c r="E10" s="149">
        <f>'[6]2026 Ser Hist'!E11</f>
        <v>14833.772939999999</v>
      </c>
      <c r="F10" s="149" t="str">
        <f>'[6]2026 Ser Hist'!F11</f>
        <v/>
      </c>
      <c r="G10" s="149" t="str">
        <f>'[6]2026 Ser Hist'!G11</f>
        <v/>
      </c>
      <c r="H10" s="149" t="str">
        <f>'[6]2026 Ser Hist'!H11</f>
        <v/>
      </c>
      <c r="I10" s="149" t="str">
        <f>'[6]2026 Ser Hist'!I11</f>
        <v/>
      </c>
      <c r="J10" s="149" t="str">
        <f>'[6]2026 Ser Hist'!J11</f>
        <v/>
      </c>
      <c r="K10" s="149" t="str">
        <f>'[6]2026 Ser Hist'!K11</f>
        <v/>
      </c>
      <c r="L10" s="149" t="str">
        <f>'[6]2026 Ser Hist'!L11</f>
        <v/>
      </c>
      <c r="M10" s="149" t="str">
        <f>'[6]2026 Ser Hist'!M11</f>
        <v/>
      </c>
      <c r="N10" s="151">
        <f t="shared" si="0"/>
        <v>65700.590209999995</v>
      </c>
      <c r="P10" s="167"/>
    </row>
    <row r="11" spans="1:18" s="69" customFormat="1" x14ac:dyDescent="0.25">
      <c r="A11" s="147" t="s">
        <v>53</v>
      </c>
      <c r="B11" s="149">
        <f>'[6]2026 Ser Hist'!B12</f>
        <v>61884.043939999996</v>
      </c>
      <c r="C11" s="149">
        <f>'[6]2026 Ser Hist'!C12</f>
        <v>46639.304840000004</v>
      </c>
      <c r="D11" s="149">
        <f>'[6]2026 Ser Hist'!D12</f>
        <v>40602.747149999996</v>
      </c>
      <c r="E11" s="149">
        <f>'[6]2026 Ser Hist'!E12</f>
        <v>48592.305369999995</v>
      </c>
      <c r="F11" s="149" t="str">
        <f>'[6]2026 Ser Hist'!F12</f>
        <v/>
      </c>
      <c r="G11" s="149" t="str">
        <f>'[6]2026 Ser Hist'!G12</f>
        <v/>
      </c>
      <c r="H11" s="149" t="str">
        <f>'[6]2026 Ser Hist'!H12</f>
        <v/>
      </c>
      <c r="I11" s="149" t="str">
        <f>'[6]2026 Ser Hist'!I12</f>
        <v/>
      </c>
      <c r="J11" s="149" t="str">
        <f>'[6]2026 Ser Hist'!J12</f>
        <v/>
      </c>
      <c r="K11" s="149" t="str">
        <f>'[6]2026 Ser Hist'!K12</f>
        <v/>
      </c>
      <c r="L11" s="149" t="str">
        <f>'[6]2026 Ser Hist'!L12</f>
        <v/>
      </c>
      <c r="M11" s="149" t="str">
        <f>'[6]2026 Ser Hist'!M12</f>
        <v/>
      </c>
      <c r="N11" s="151">
        <f t="shared" si="0"/>
        <v>197718.4013</v>
      </c>
      <c r="P11" s="167"/>
    </row>
    <row r="12" spans="1:18" s="69" customFormat="1" x14ac:dyDescent="0.25">
      <c r="A12" s="147" t="s">
        <v>54</v>
      </c>
      <c r="B12" s="149">
        <f>'[6]2026 Ser Hist'!B13</f>
        <v>14011.839749999999</v>
      </c>
      <c r="C12" s="149">
        <f>'[6]2026 Ser Hist'!C13</f>
        <v>10256.106659999999</v>
      </c>
      <c r="D12" s="149">
        <f>'[6]2026 Ser Hist'!D13</f>
        <v>10599.080840000001</v>
      </c>
      <c r="E12" s="149">
        <f>'[6]2026 Ser Hist'!E13</f>
        <v>11721.261210000001</v>
      </c>
      <c r="F12" s="149" t="str">
        <f>'[6]2026 Ser Hist'!F13</f>
        <v/>
      </c>
      <c r="G12" s="149" t="str">
        <f>'[6]2026 Ser Hist'!G13</f>
        <v/>
      </c>
      <c r="H12" s="149" t="str">
        <f>'[6]2026 Ser Hist'!H13</f>
        <v/>
      </c>
      <c r="I12" s="149" t="str">
        <f>'[6]2026 Ser Hist'!I13</f>
        <v/>
      </c>
      <c r="J12" s="149" t="str">
        <f>'[6]2026 Ser Hist'!J13</f>
        <v/>
      </c>
      <c r="K12" s="149" t="str">
        <f>'[6]2026 Ser Hist'!K13</f>
        <v/>
      </c>
      <c r="L12" s="149" t="str">
        <f>'[6]2026 Ser Hist'!L13</f>
        <v/>
      </c>
      <c r="M12" s="149" t="str">
        <f>'[6]2026 Ser Hist'!M13</f>
        <v/>
      </c>
      <c r="N12" s="151">
        <f t="shared" si="0"/>
        <v>46588.288459999996</v>
      </c>
      <c r="P12" s="6"/>
    </row>
    <row r="13" spans="1:18" s="69" customFormat="1" x14ac:dyDescent="0.25">
      <c r="A13" s="147" t="s">
        <v>63</v>
      </c>
      <c r="B13" s="149">
        <f>'[6]2026 Ser Hist'!B14</f>
        <v>946.21123999999998</v>
      </c>
      <c r="C13" s="149">
        <f>'[6]2026 Ser Hist'!C14</f>
        <v>711.47298999999998</v>
      </c>
      <c r="D13" s="149">
        <f>'[6]2026 Ser Hist'!D14</f>
        <v>528.48494999999991</v>
      </c>
      <c r="E13" s="149">
        <f>'[6]2026 Ser Hist'!E14</f>
        <v>843.21468000000004</v>
      </c>
      <c r="F13" s="149" t="str">
        <f>'[6]2026 Ser Hist'!F14</f>
        <v/>
      </c>
      <c r="G13" s="149" t="str">
        <f>'[6]2026 Ser Hist'!G14</f>
        <v/>
      </c>
      <c r="H13" s="149" t="str">
        <f>'[6]2026 Ser Hist'!H14</f>
        <v/>
      </c>
      <c r="I13" s="149" t="str">
        <f>'[6]2026 Ser Hist'!I14</f>
        <v/>
      </c>
      <c r="J13" s="149" t="str">
        <f>'[6]2026 Ser Hist'!J14</f>
        <v/>
      </c>
      <c r="K13" s="149" t="str">
        <f>'[6]2026 Ser Hist'!K14</f>
        <v/>
      </c>
      <c r="L13" s="149" t="str">
        <f>'[6]2026 Ser Hist'!L14</f>
        <v/>
      </c>
      <c r="M13" s="149" t="str">
        <f>'[6]2026 Ser Hist'!M14</f>
        <v/>
      </c>
      <c r="N13" s="151">
        <f t="shared" si="0"/>
        <v>3029.3838599999999</v>
      </c>
      <c r="P13" s="6"/>
    </row>
    <row r="14" spans="1:18" s="69" customFormat="1" x14ac:dyDescent="0.25">
      <c r="A14" s="147" t="s">
        <v>57</v>
      </c>
      <c r="B14" s="149">
        <f>'[6]2026 Ser Hist'!B15</f>
        <v>4978.5984500000004</v>
      </c>
      <c r="C14" s="149">
        <f>'[6]2026 Ser Hist'!C15</f>
        <v>5556.6034300000001</v>
      </c>
      <c r="D14" s="149">
        <f>'[6]2026 Ser Hist'!D15</f>
        <v>3651.4632499999998</v>
      </c>
      <c r="E14" s="149">
        <f>'[6]2026 Ser Hist'!E15</f>
        <v>6009.3104400000002</v>
      </c>
      <c r="F14" s="149" t="str">
        <f>'[6]2026 Ser Hist'!F15</f>
        <v/>
      </c>
      <c r="G14" s="149" t="str">
        <f>'[6]2026 Ser Hist'!G15</f>
        <v/>
      </c>
      <c r="H14" s="149" t="str">
        <f>'[6]2026 Ser Hist'!H15</f>
        <v/>
      </c>
      <c r="I14" s="149" t="str">
        <f>'[6]2026 Ser Hist'!I15</f>
        <v/>
      </c>
      <c r="J14" s="149" t="str">
        <f>'[6]2026 Ser Hist'!J15</f>
        <v/>
      </c>
      <c r="K14" s="149" t="str">
        <f>'[6]2026 Ser Hist'!K15</f>
        <v/>
      </c>
      <c r="L14" s="149" t="str">
        <f>'[6]2026 Ser Hist'!L15</f>
        <v/>
      </c>
      <c r="M14" s="149" t="str">
        <f>'[6]2026 Ser Hist'!M15</f>
        <v/>
      </c>
      <c r="N14" s="151">
        <f t="shared" si="0"/>
        <v>20195.975570000002</v>
      </c>
      <c r="P14" s="167"/>
    </row>
    <row r="15" spans="1:18" s="69" customFormat="1" x14ac:dyDescent="0.25">
      <c r="A15" s="147" t="s">
        <v>69</v>
      </c>
      <c r="B15" s="149">
        <f>'[6]2026 Ser Hist'!B16</f>
        <v>1502.99567</v>
      </c>
      <c r="C15" s="149">
        <f>'[6]2026 Ser Hist'!C16</f>
        <v>1238.6804500000001</v>
      </c>
      <c r="D15" s="149">
        <f>'[6]2026 Ser Hist'!D16</f>
        <v>1446.01178</v>
      </c>
      <c r="E15" s="149">
        <f>'[6]2026 Ser Hist'!E16</f>
        <v>1130.8593100000001</v>
      </c>
      <c r="F15" s="149" t="str">
        <f>'[6]2026 Ser Hist'!F16</f>
        <v/>
      </c>
      <c r="G15" s="149" t="str">
        <f>'[6]2026 Ser Hist'!G16</f>
        <v/>
      </c>
      <c r="H15" s="149" t="str">
        <f>'[6]2026 Ser Hist'!H16</f>
        <v/>
      </c>
      <c r="I15" s="149" t="str">
        <f>'[6]2026 Ser Hist'!I16</f>
        <v/>
      </c>
      <c r="J15" s="149" t="str">
        <f>'[6]2026 Ser Hist'!J16</f>
        <v/>
      </c>
      <c r="K15" s="149" t="str">
        <f>'[6]2026 Ser Hist'!K16</f>
        <v/>
      </c>
      <c r="L15" s="149" t="str">
        <f>'[6]2026 Ser Hist'!L16</f>
        <v/>
      </c>
      <c r="M15" s="149" t="str">
        <f>'[6]2026 Ser Hist'!M16</f>
        <v/>
      </c>
      <c r="N15" s="151">
        <f t="shared" si="0"/>
        <v>5318.5472099999997</v>
      </c>
      <c r="P15" s="167"/>
    </row>
    <row r="16" spans="1:18" s="69" customFormat="1" x14ac:dyDescent="0.25">
      <c r="A16" s="147" t="s">
        <v>58</v>
      </c>
      <c r="B16" s="149">
        <f>'[6]2026 Ser Hist'!B17</f>
        <v>26658.745830000003</v>
      </c>
      <c r="C16" s="149">
        <f>'[6]2026 Ser Hist'!C17</f>
        <v>26402.45537</v>
      </c>
      <c r="D16" s="149">
        <f>'[6]2026 Ser Hist'!D17</f>
        <v>22595.093100000002</v>
      </c>
      <c r="E16" s="149">
        <f>'[6]2026 Ser Hist'!E17</f>
        <v>27359.914860000001</v>
      </c>
      <c r="F16" s="149" t="str">
        <f>'[6]2026 Ser Hist'!F17</f>
        <v/>
      </c>
      <c r="G16" s="149" t="str">
        <f>'[6]2026 Ser Hist'!G17</f>
        <v/>
      </c>
      <c r="H16" s="149" t="str">
        <f>'[6]2026 Ser Hist'!H17</f>
        <v/>
      </c>
      <c r="I16" s="149" t="str">
        <f>'[6]2026 Ser Hist'!I17</f>
        <v/>
      </c>
      <c r="J16" s="149" t="str">
        <f>'[6]2026 Ser Hist'!J17</f>
        <v/>
      </c>
      <c r="K16" s="149" t="str">
        <f>'[6]2026 Ser Hist'!K17</f>
        <v/>
      </c>
      <c r="L16" s="149" t="str">
        <f>'[6]2026 Ser Hist'!L17</f>
        <v/>
      </c>
      <c r="M16" s="149" t="str">
        <f>'[6]2026 Ser Hist'!M17</f>
        <v/>
      </c>
      <c r="N16" s="151">
        <f t="shared" si="0"/>
        <v>103016.20916000001</v>
      </c>
      <c r="P16" s="167"/>
    </row>
    <row r="17" spans="1:16" s="69" customFormat="1" x14ac:dyDescent="0.25">
      <c r="A17" s="147" t="s">
        <v>56</v>
      </c>
      <c r="B17" s="149">
        <f>'[6]2026 Ser Hist'!B18</f>
        <v>907.03802000000007</v>
      </c>
      <c r="C17" s="149">
        <f>'[6]2026 Ser Hist'!C18</f>
        <v>874.13742999999999</v>
      </c>
      <c r="D17" s="149">
        <f>'[6]2026 Ser Hist'!D18</f>
        <v>738.44803999999999</v>
      </c>
      <c r="E17" s="149">
        <f>'[6]2026 Ser Hist'!E18</f>
        <v>1070.8098600000001</v>
      </c>
      <c r="F17" s="149" t="str">
        <f>'[6]2026 Ser Hist'!F18</f>
        <v/>
      </c>
      <c r="G17" s="149" t="str">
        <f>'[6]2026 Ser Hist'!G18</f>
        <v/>
      </c>
      <c r="H17" s="149" t="str">
        <f>'[6]2026 Ser Hist'!H18</f>
        <v/>
      </c>
      <c r="I17" s="149" t="str">
        <f>'[6]2026 Ser Hist'!I18</f>
        <v/>
      </c>
      <c r="J17" s="149" t="str">
        <f>'[6]2026 Ser Hist'!J18</f>
        <v/>
      </c>
      <c r="K17" s="149" t="str">
        <f>'[6]2026 Ser Hist'!K18</f>
        <v/>
      </c>
      <c r="L17" s="149" t="str">
        <f>'[6]2026 Ser Hist'!L18</f>
        <v/>
      </c>
      <c r="M17" s="149" t="str">
        <f>'[6]2026 Ser Hist'!M18</f>
        <v/>
      </c>
      <c r="N17" s="151">
        <f t="shared" si="0"/>
        <v>3590.4333500000002</v>
      </c>
      <c r="P17" s="167"/>
    </row>
    <row r="18" spans="1:16" x14ac:dyDescent="0.25">
      <c r="A18" s="146" t="s">
        <v>59</v>
      </c>
      <c r="B18" s="148">
        <f>'[6]2026 Ser Hist'!B19</f>
        <v>315291.30605000001</v>
      </c>
      <c r="C18" s="148">
        <f>'[6]2026 Ser Hist'!C19</f>
        <v>279321.27996999997</v>
      </c>
      <c r="D18" s="148">
        <f>'[6]2026 Ser Hist'!D19</f>
        <v>270334.40103000001</v>
      </c>
      <c r="E18" s="148">
        <f>'[6]2026 Ser Hist'!E19</f>
        <v>333665.53818000003</v>
      </c>
      <c r="F18" s="148" t="str">
        <f>'[6]2026 Ser Hist'!F19</f>
        <v/>
      </c>
      <c r="G18" s="148" t="str">
        <f>'[6]2026 Ser Hist'!G19</f>
        <v/>
      </c>
      <c r="H18" s="148" t="str">
        <f>'[6]2026 Ser Hist'!H19</f>
        <v/>
      </c>
      <c r="I18" s="148" t="str">
        <f>'[6]2026 Ser Hist'!I19</f>
        <v/>
      </c>
      <c r="J18" s="148" t="str">
        <f>'[6]2026 Ser Hist'!J19</f>
        <v/>
      </c>
      <c r="K18" s="148" t="str">
        <f>'[6]2026 Ser Hist'!K19</f>
        <v/>
      </c>
      <c r="L18" s="148" t="str">
        <f>'[6]2026 Ser Hist'!L19</f>
        <v/>
      </c>
      <c r="M18" s="148" t="str">
        <f>'[6]2026 Ser Hist'!M19</f>
        <v/>
      </c>
      <c r="N18" s="95">
        <f t="shared" si="0"/>
        <v>1198612.5252300003</v>
      </c>
      <c r="P18" s="167"/>
    </row>
    <row r="19" spans="1:16" s="69" customFormat="1" x14ac:dyDescent="0.25">
      <c r="A19" s="147" t="s">
        <v>55</v>
      </c>
      <c r="B19" s="149">
        <f>'[6]2026 Ser Hist'!B20</f>
        <v>73966.676049999995</v>
      </c>
      <c r="C19" s="149">
        <f>'[6]2026 Ser Hist'!C20</f>
        <v>58013.167700000005</v>
      </c>
      <c r="D19" s="149">
        <f>'[6]2026 Ser Hist'!D20</f>
        <v>61171.38422</v>
      </c>
      <c r="E19" s="149">
        <f>'[6]2026 Ser Hist'!E20</f>
        <v>69012.37546000001</v>
      </c>
      <c r="F19" s="149" t="str">
        <f>'[6]2026 Ser Hist'!F20</f>
        <v/>
      </c>
      <c r="G19" s="149" t="str">
        <f>'[6]2026 Ser Hist'!G20</f>
        <v/>
      </c>
      <c r="H19" s="149" t="str">
        <f>'[6]2026 Ser Hist'!H20</f>
        <v/>
      </c>
      <c r="I19" s="149" t="str">
        <f>'[6]2026 Ser Hist'!I20</f>
        <v/>
      </c>
      <c r="J19" s="149" t="str">
        <f>'[6]2026 Ser Hist'!J20</f>
        <v/>
      </c>
      <c r="K19" s="149" t="str">
        <f>'[6]2026 Ser Hist'!K20</f>
        <v/>
      </c>
      <c r="L19" s="149" t="str">
        <f>'[6]2026 Ser Hist'!L20</f>
        <v/>
      </c>
      <c r="M19" s="149" t="str">
        <f>'[6]2026 Ser Hist'!M20</f>
        <v/>
      </c>
      <c r="N19" s="151">
        <f t="shared" si="0"/>
        <v>262163.60343000002</v>
      </c>
      <c r="P19" s="167"/>
    </row>
    <row r="20" spans="1:16" s="69" customFormat="1" x14ac:dyDescent="0.25">
      <c r="A20" s="147" t="s">
        <v>61</v>
      </c>
      <c r="B20" s="149">
        <f>'[6]2026 Ser Hist'!B21</f>
        <v>22762.739659999999</v>
      </c>
      <c r="C20" s="149">
        <f>'[6]2026 Ser Hist'!C21</f>
        <v>20045.790080000002</v>
      </c>
      <c r="D20" s="149">
        <f>'[6]2026 Ser Hist'!D21</f>
        <v>18825.691409999999</v>
      </c>
      <c r="E20" s="149">
        <f>'[6]2026 Ser Hist'!E21</f>
        <v>22974.238370000003</v>
      </c>
      <c r="F20" s="149" t="str">
        <f>'[6]2026 Ser Hist'!F21</f>
        <v/>
      </c>
      <c r="G20" s="149" t="str">
        <f>'[6]2026 Ser Hist'!G21</f>
        <v/>
      </c>
      <c r="H20" s="149" t="str">
        <f>'[6]2026 Ser Hist'!H21</f>
        <v/>
      </c>
      <c r="I20" s="149" t="str">
        <f>'[6]2026 Ser Hist'!I21</f>
        <v/>
      </c>
      <c r="J20" s="149" t="str">
        <f>'[6]2026 Ser Hist'!J21</f>
        <v/>
      </c>
      <c r="K20" s="149" t="str">
        <f>'[6]2026 Ser Hist'!K21</f>
        <v/>
      </c>
      <c r="L20" s="149" t="str">
        <f>'[6]2026 Ser Hist'!L21</f>
        <v/>
      </c>
      <c r="M20" s="149" t="str">
        <f>'[6]2026 Ser Hist'!M21</f>
        <v/>
      </c>
      <c r="N20" s="151">
        <f t="shared" si="0"/>
        <v>84608.459520000004</v>
      </c>
      <c r="P20" s="167"/>
    </row>
    <row r="21" spans="1:16" s="69" customFormat="1" x14ac:dyDescent="0.25">
      <c r="A21" s="147" t="s">
        <v>53</v>
      </c>
      <c r="B21" s="149">
        <f>'[6]2026 Ser Hist'!B22</f>
        <v>46791.486280000005</v>
      </c>
      <c r="C21" s="149">
        <f>'[6]2026 Ser Hist'!C22</f>
        <v>41149.494730000006</v>
      </c>
      <c r="D21" s="149">
        <f>'[6]2026 Ser Hist'!D22</f>
        <v>38680.7984</v>
      </c>
      <c r="E21" s="149">
        <f>'[6]2026 Ser Hist'!E22</f>
        <v>38508.548350000005</v>
      </c>
      <c r="F21" s="149" t="str">
        <f>'[6]2026 Ser Hist'!F22</f>
        <v/>
      </c>
      <c r="G21" s="149" t="str">
        <f>'[6]2026 Ser Hist'!G22</f>
        <v/>
      </c>
      <c r="H21" s="149" t="str">
        <f>'[6]2026 Ser Hist'!H22</f>
        <v/>
      </c>
      <c r="I21" s="149" t="str">
        <f>'[6]2026 Ser Hist'!I22</f>
        <v/>
      </c>
      <c r="J21" s="149" t="str">
        <f>'[6]2026 Ser Hist'!J22</f>
        <v/>
      </c>
      <c r="K21" s="149" t="str">
        <f>'[6]2026 Ser Hist'!K22</f>
        <v/>
      </c>
      <c r="L21" s="149" t="str">
        <f>'[6]2026 Ser Hist'!L22</f>
        <v/>
      </c>
      <c r="M21" s="149" t="str">
        <f>'[6]2026 Ser Hist'!M22</f>
        <v/>
      </c>
      <c r="N21" s="151">
        <f t="shared" si="0"/>
        <v>165130.32776000001</v>
      </c>
      <c r="P21" s="167"/>
    </row>
    <row r="22" spans="1:16" s="69" customFormat="1" x14ac:dyDescent="0.25">
      <c r="A22" s="147" t="s">
        <v>62</v>
      </c>
      <c r="B22" s="149">
        <f>'[6]2026 Ser Hist'!B23</f>
        <v>13195.988019999999</v>
      </c>
      <c r="C22" s="149">
        <f>'[6]2026 Ser Hist'!C23</f>
        <v>17285.40581</v>
      </c>
      <c r="D22" s="149">
        <f>'[6]2026 Ser Hist'!D23</f>
        <v>10236.49366</v>
      </c>
      <c r="E22" s="149">
        <f>'[6]2026 Ser Hist'!E23</f>
        <v>11791.160390000001</v>
      </c>
      <c r="F22" s="149" t="str">
        <f>'[6]2026 Ser Hist'!F23</f>
        <v/>
      </c>
      <c r="G22" s="149" t="str">
        <f>'[6]2026 Ser Hist'!G23</f>
        <v/>
      </c>
      <c r="H22" s="149" t="str">
        <f>'[6]2026 Ser Hist'!H23</f>
        <v/>
      </c>
      <c r="I22" s="149" t="str">
        <f>'[6]2026 Ser Hist'!I23</f>
        <v/>
      </c>
      <c r="J22" s="149" t="str">
        <f>'[6]2026 Ser Hist'!J23</f>
        <v/>
      </c>
      <c r="K22" s="149" t="str">
        <f>'[6]2026 Ser Hist'!K23</f>
        <v/>
      </c>
      <c r="L22" s="149" t="str">
        <f>'[6]2026 Ser Hist'!L23</f>
        <v/>
      </c>
      <c r="M22" s="149" t="str">
        <f>'[6]2026 Ser Hist'!M23</f>
        <v/>
      </c>
      <c r="N22" s="151">
        <f t="shared" si="0"/>
        <v>52509.047879999998</v>
      </c>
      <c r="P22" s="6"/>
    </row>
    <row r="23" spans="1:16" s="69" customFormat="1" x14ac:dyDescent="0.25">
      <c r="A23" s="147" t="s">
        <v>63</v>
      </c>
      <c r="B23" s="149">
        <f>'[6]2026 Ser Hist'!B24</f>
        <v>16486.033380000001</v>
      </c>
      <c r="C23" s="149">
        <f>'[6]2026 Ser Hist'!C24</f>
        <v>12865.84094</v>
      </c>
      <c r="D23" s="149">
        <f>'[6]2026 Ser Hist'!D24</f>
        <v>13236.208280000001</v>
      </c>
      <c r="E23" s="149">
        <f>'[6]2026 Ser Hist'!E24</f>
        <v>15211.601000000001</v>
      </c>
      <c r="F23" s="149" t="str">
        <f>'[6]2026 Ser Hist'!F24</f>
        <v/>
      </c>
      <c r="G23" s="149" t="str">
        <f>'[6]2026 Ser Hist'!G24</f>
        <v/>
      </c>
      <c r="H23" s="149" t="str">
        <f>'[6]2026 Ser Hist'!H24</f>
        <v/>
      </c>
      <c r="I23" s="149" t="str">
        <f>'[6]2026 Ser Hist'!I24</f>
        <v/>
      </c>
      <c r="J23" s="149" t="str">
        <f>'[6]2026 Ser Hist'!J24</f>
        <v/>
      </c>
      <c r="K23" s="149" t="str">
        <f>'[6]2026 Ser Hist'!K24</f>
        <v/>
      </c>
      <c r="L23" s="149" t="str">
        <f>'[6]2026 Ser Hist'!L24</f>
        <v/>
      </c>
      <c r="M23" s="149" t="str">
        <f>'[6]2026 Ser Hist'!M24</f>
        <v/>
      </c>
      <c r="N23" s="151">
        <f t="shared" si="0"/>
        <v>57799.683600000004</v>
      </c>
      <c r="P23" s="167"/>
    </row>
    <row r="24" spans="1:16" s="69" customFormat="1" x14ac:dyDescent="0.25">
      <c r="A24" s="147" t="s">
        <v>64</v>
      </c>
      <c r="B24" s="149">
        <f>'[6]2026 Ser Hist'!B25</f>
        <v>13431.460849999999</v>
      </c>
      <c r="C24" s="149">
        <f>'[6]2026 Ser Hist'!C25</f>
        <v>17696.151699999999</v>
      </c>
      <c r="D24" s="149">
        <f>'[6]2026 Ser Hist'!D25</f>
        <v>15823.151230000001</v>
      </c>
      <c r="E24" s="149">
        <f>'[6]2026 Ser Hist'!E25</f>
        <v>16478.42841</v>
      </c>
      <c r="F24" s="149" t="str">
        <f>'[6]2026 Ser Hist'!F25</f>
        <v/>
      </c>
      <c r="G24" s="149" t="str">
        <f>'[6]2026 Ser Hist'!G25</f>
        <v/>
      </c>
      <c r="H24" s="149" t="str">
        <f>'[6]2026 Ser Hist'!H25</f>
        <v/>
      </c>
      <c r="I24" s="149" t="str">
        <f>'[6]2026 Ser Hist'!I25</f>
        <v/>
      </c>
      <c r="J24" s="149" t="str">
        <f>'[6]2026 Ser Hist'!J25</f>
        <v/>
      </c>
      <c r="K24" s="149" t="str">
        <f>'[6]2026 Ser Hist'!K25</f>
        <v/>
      </c>
      <c r="L24" s="149" t="str">
        <f>'[6]2026 Ser Hist'!L25</f>
        <v/>
      </c>
      <c r="M24" s="149" t="str">
        <f>'[6]2026 Ser Hist'!M25</f>
        <v/>
      </c>
      <c r="N24" s="151">
        <f t="shared" si="0"/>
        <v>63429.192190000002</v>
      </c>
      <c r="P24" s="167"/>
    </row>
    <row r="25" spans="1:16" s="69" customFormat="1" x14ac:dyDescent="0.25">
      <c r="A25" s="147" t="s">
        <v>57</v>
      </c>
      <c r="B25" s="149">
        <f>'[6]2026 Ser Hist'!B26</f>
        <v>85289.266690000004</v>
      </c>
      <c r="C25" s="149">
        <f>'[6]2026 Ser Hist'!C26</f>
        <v>73854.667520000003</v>
      </c>
      <c r="D25" s="149">
        <f>'[6]2026 Ser Hist'!D26</f>
        <v>77042.202609999993</v>
      </c>
      <c r="E25" s="149">
        <f>'[6]2026 Ser Hist'!E26</f>
        <v>118978.09522</v>
      </c>
      <c r="F25" s="149" t="str">
        <f>'[6]2026 Ser Hist'!F26</f>
        <v/>
      </c>
      <c r="G25" s="149" t="str">
        <f>'[6]2026 Ser Hist'!G26</f>
        <v/>
      </c>
      <c r="H25" s="149" t="str">
        <f>'[6]2026 Ser Hist'!H26</f>
        <v/>
      </c>
      <c r="I25" s="149" t="str">
        <f>'[6]2026 Ser Hist'!I26</f>
        <v/>
      </c>
      <c r="J25" s="149" t="str">
        <f>'[6]2026 Ser Hist'!J26</f>
        <v/>
      </c>
      <c r="K25" s="149" t="str">
        <f>'[6]2026 Ser Hist'!K26</f>
        <v/>
      </c>
      <c r="L25" s="149" t="str">
        <f>'[6]2026 Ser Hist'!L26</f>
        <v/>
      </c>
      <c r="M25" s="149" t="str">
        <f>'[6]2026 Ser Hist'!M26</f>
        <v/>
      </c>
      <c r="N25" s="151">
        <f t="shared" si="0"/>
        <v>355164.23204000003</v>
      </c>
      <c r="P25" s="167"/>
    </row>
    <row r="26" spans="1:16" s="69" customFormat="1" x14ac:dyDescent="0.25">
      <c r="A26" s="147" t="s">
        <v>69</v>
      </c>
      <c r="B26" s="149">
        <f>'[6]2026 Ser Hist'!B27</f>
        <v>939.97438</v>
      </c>
      <c r="C26" s="149">
        <f>'[6]2026 Ser Hist'!C27</f>
        <v>721.61632000000009</v>
      </c>
      <c r="D26" s="149">
        <f>'[6]2026 Ser Hist'!D27</f>
        <v>783.03476999999998</v>
      </c>
      <c r="E26" s="149">
        <f>'[6]2026 Ser Hist'!E27</f>
        <v>703.70788000000005</v>
      </c>
      <c r="F26" s="149" t="str">
        <f>'[6]2026 Ser Hist'!F27</f>
        <v/>
      </c>
      <c r="G26" s="149" t="str">
        <f>'[6]2026 Ser Hist'!G27</f>
        <v/>
      </c>
      <c r="H26" s="149" t="str">
        <f>'[6]2026 Ser Hist'!H27</f>
        <v/>
      </c>
      <c r="I26" s="149" t="str">
        <f>'[6]2026 Ser Hist'!I27</f>
        <v/>
      </c>
      <c r="J26" s="149" t="str">
        <f>'[6]2026 Ser Hist'!J27</f>
        <v/>
      </c>
      <c r="K26" s="149" t="str">
        <f>'[6]2026 Ser Hist'!K27</f>
        <v/>
      </c>
      <c r="L26" s="149" t="str">
        <f>'[6]2026 Ser Hist'!L27</f>
        <v/>
      </c>
      <c r="M26" s="149" t="str">
        <f>'[6]2026 Ser Hist'!M27</f>
        <v/>
      </c>
      <c r="N26" s="151">
        <f t="shared" si="0"/>
        <v>3148.3333499999999</v>
      </c>
      <c r="P26" s="167"/>
    </row>
    <row r="27" spans="1:16" s="69" customFormat="1" x14ac:dyDescent="0.25">
      <c r="A27" s="147" t="s">
        <v>58</v>
      </c>
      <c r="B27" s="149">
        <f>'[6]2026 Ser Hist'!B28</f>
        <v>29906.28054</v>
      </c>
      <c r="C27" s="149">
        <f>'[6]2026 Ser Hist'!C28</f>
        <v>28772.994360000001</v>
      </c>
      <c r="D27" s="149">
        <f>'[6]2026 Ser Hist'!D28</f>
        <v>27215.414519999998</v>
      </c>
      <c r="E27" s="149">
        <f>'[6]2026 Ser Hist'!E28</f>
        <v>33213.51829</v>
      </c>
      <c r="F27" s="149" t="str">
        <f>'[6]2026 Ser Hist'!F28</f>
        <v/>
      </c>
      <c r="G27" s="149" t="str">
        <f>'[6]2026 Ser Hist'!G28</f>
        <v/>
      </c>
      <c r="H27" s="149" t="str">
        <f>'[6]2026 Ser Hist'!H28</f>
        <v/>
      </c>
      <c r="I27" s="149" t="str">
        <f>'[6]2026 Ser Hist'!I28</f>
        <v/>
      </c>
      <c r="J27" s="149" t="str">
        <f>'[6]2026 Ser Hist'!J28</f>
        <v/>
      </c>
      <c r="K27" s="149" t="str">
        <f>'[6]2026 Ser Hist'!K28</f>
        <v/>
      </c>
      <c r="L27" s="149" t="str">
        <f>'[6]2026 Ser Hist'!L28</f>
        <v/>
      </c>
      <c r="M27" s="149" t="str">
        <f>'[6]2026 Ser Hist'!M28</f>
        <v/>
      </c>
      <c r="N27" s="151">
        <f t="shared" si="0"/>
        <v>119108.20771000002</v>
      </c>
      <c r="P27" s="167"/>
    </row>
    <row r="28" spans="1:16" s="69" customFormat="1" x14ac:dyDescent="0.25">
      <c r="A28" s="147" t="s">
        <v>60</v>
      </c>
      <c r="B28" s="149">
        <f>'[6]2026 Ser Hist'!B29</f>
        <v>10104.52968</v>
      </c>
      <c r="C28" s="149">
        <f>'[6]2026 Ser Hist'!C29</f>
        <v>7588.3182400000005</v>
      </c>
      <c r="D28" s="149">
        <f>'[6]2026 Ser Hist'!D29</f>
        <v>6305.6841699999995</v>
      </c>
      <c r="E28" s="149">
        <f>'[6]2026 Ser Hist'!E29</f>
        <v>5393.7203100000006</v>
      </c>
      <c r="F28" s="149" t="str">
        <f>'[6]2026 Ser Hist'!F29</f>
        <v/>
      </c>
      <c r="G28" s="149" t="str">
        <f>'[6]2026 Ser Hist'!G29</f>
        <v/>
      </c>
      <c r="H28" s="149" t="str">
        <f>'[6]2026 Ser Hist'!H29</f>
        <v/>
      </c>
      <c r="I28" s="149" t="str">
        <f>'[6]2026 Ser Hist'!I29</f>
        <v/>
      </c>
      <c r="J28" s="149" t="str">
        <f>'[6]2026 Ser Hist'!J29</f>
        <v/>
      </c>
      <c r="K28" s="149" t="str">
        <f>'[6]2026 Ser Hist'!K29</f>
        <v/>
      </c>
      <c r="L28" s="149" t="str">
        <f>'[6]2026 Ser Hist'!L29</f>
        <v/>
      </c>
      <c r="M28" s="149" t="str">
        <f>'[6]2026 Ser Hist'!M29</f>
        <v/>
      </c>
      <c r="N28" s="151">
        <f t="shared" si="0"/>
        <v>29392.252400000001</v>
      </c>
      <c r="P28" s="167"/>
    </row>
    <row r="29" spans="1:16" s="69" customFormat="1" x14ac:dyDescent="0.25">
      <c r="A29" s="147" t="s">
        <v>66</v>
      </c>
      <c r="B29" s="149">
        <f>'[6]2026 Ser Hist'!B30</f>
        <v>2416.8705199999999</v>
      </c>
      <c r="C29" s="149">
        <f>'[6]2026 Ser Hist'!C30</f>
        <v>1327.83257</v>
      </c>
      <c r="D29" s="149">
        <f>'[6]2026 Ser Hist'!D30</f>
        <v>1014.33776</v>
      </c>
      <c r="E29" s="149">
        <f>'[6]2026 Ser Hist'!E30</f>
        <v>1400.1445000000001</v>
      </c>
      <c r="F29" s="149" t="str">
        <f>'[6]2026 Ser Hist'!F30</f>
        <v/>
      </c>
      <c r="G29" s="149" t="str">
        <f>'[6]2026 Ser Hist'!G30</f>
        <v/>
      </c>
      <c r="H29" s="149" t="str">
        <f>'[6]2026 Ser Hist'!H30</f>
        <v/>
      </c>
      <c r="I29" s="149" t="str">
        <f>'[6]2026 Ser Hist'!I30</f>
        <v/>
      </c>
      <c r="J29" s="149" t="str">
        <f>'[6]2026 Ser Hist'!J30</f>
        <v/>
      </c>
      <c r="K29" s="149" t="str">
        <f>'[6]2026 Ser Hist'!K30</f>
        <v/>
      </c>
      <c r="L29" s="149" t="str">
        <f>'[6]2026 Ser Hist'!L30</f>
        <v/>
      </c>
      <c r="M29" s="149" t="str">
        <f>'[6]2026 Ser Hist'!M30</f>
        <v/>
      </c>
      <c r="N29" s="151">
        <f t="shared" si="0"/>
        <v>6159.1853500000007</v>
      </c>
      <c r="P29" s="167"/>
    </row>
    <row r="30" spans="1:16" x14ac:dyDescent="0.25">
      <c r="A30" s="146" t="s">
        <v>65</v>
      </c>
      <c r="B30" s="148">
        <f>'[6]2026 Ser Hist'!B31</f>
        <v>247834.85068999999</v>
      </c>
      <c r="C30" s="148">
        <f>'[6]2026 Ser Hist'!C31</f>
        <v>159953.51451000001</v>
      </c>
      <c r="D30" s="148">
        <f>'[6]2026 Ser Hist'!D31</f>
        <v>156273.71760999999</v>
      </c>
      <c r="E30" s="148">
        <f>'[6]2026 Ser Hist'!E31</f>
        <v>224695.44531000004</v>
      </c>
      <c r="F30" s="148" t="str">
        <f>'[6]2026 Ser Hist'!F31</f>
        <v/>
      </c>
      <c r="G30" s="148" t="str">
        <f>'[6]2026 Ser Hist'!G31</f>
        <v/>
      </c>
      <c r="H30" s="148" t="str">
        <f>'[6]2026 Ser Hist'!H31</f>
        <v/>
      </c>
      <c r="I30" s="148" t="str">
        <f>'[6]2026 Ser Hist'!I31</f>
        <v/>
      </c>
      <c r="J30" s="148" t="str">
        <f>'[6]2026 Ser Hist'!J31</f>
        <v/>
      </c>
      <c r="K30" s="148" t="str">
        <f>'[6]2026 Ser Hist'!K31</f>
        <v/>
      </c>
      <c r="L30" s="148" t="str">
        <f>'[6]2026 Ser Hist'!L31</f>
        <v/>
      </c>
      <c r="M30" s="148" t="str">
        <f>'[6]2026 Ser Hist'!M31</f>
        <v/>
      </c>
      <c r="N30" s="95">
        <f t="shared" si="0"/>
        <v>788757.52812000015</v>
      </c>
      <c r="P30" s="167"/>
    </row>
    <row r="31" spans="1:16" s="69" customFormat="1" x14ac:dyDescent="0.25">
      <c r="A31" s="147" t="s">
        <v>61</v>
      </c>
      <c r="B31" s="149">
        <f>'[6]2026 Ser Hist'!B32</f>
        <v>6384.9731900000006</v>
      </c>
      <c r="C31" s="149">
        <f>'[6]2026 Ser Hist'!C32</f>
        <v>9332.6774299999997</v>
      </c>
      <c r="D31" s="149">
        <f>'[6]2026 Ser Hist'!D32</f>
        <v>8282.7029600000005</v>
      </c>
      <c r="E31" s="149">
        <f>'[6]2026 Ser Hist'!E32</f>
        <v>9589.7495799999997</v>
      </c>
      <c r="F31" s="149" t="str">
        <f>'[6]2026 Ser Hist'!F32</f>
        <v/>
      </c>
      <c r="G31" s="149" t="str">
        <f>'[6]2026 Ser Hist'!G32</f>
        <v/>
      </c>
      <c r="H31" s="149" t="str">
        <f>'[6]2026 Ser Hist'!H32</f>
        <v/>
      </c>
      <c r="I31" s="149" t="str">
        <f>'[6]2026 Ser Hist'!I32</f>
        <v/>
      </c>
      <c r="J31" s="149" t="str">
        <f>'[6]2026 Ser Hist'!J32</f>
        <v/>
      </c>
      <c r="K31" s="149" t="str">
        <f>'[6]2026 Ser Hist'!K32</f>
        <v/>
      </c>
      <c r="L31" s="149" t="str">
        <f>'[6]2026 Ser Hist'!L32</f>
        <v/>
      </c>
      <c r="M31" s="149" t="str">
        <f>'[6]2026 Ser Hist'!M32</f>
        <v/>
      </c>
      <c r="N31" s="151">
        <f t="shared" si="0"/>
        <v>33590.103159999999</v>
      </c>
      <c r="P31" s="167"/>
    </row>
    <row r="32" spans="1:16" s="69" customFormat="1" x14ac:dyDescent="0.25">
      <c r="A32" s="147" t="s">
        <v>53</v>
      </c>
      <c r="B32" s="149">
        <f>'[6]2026 Ser Hist'!B33</f>
        <v>1031.80736</v>
      </c>
      <c r="C32" s="149">
        <f>'[6]2026 Ser Hist'!C33</f>
        <v>607.37860000000001</v>
      </c>
      <c r="D32" s="149">
        <f>'[6]2026 Ser Hist'!D33</f>
        <v>664.46868000000006</v>
      </c>
      <c r="E32" s="149">
        <f>'[6]2026 Ser Hist'!E33</f>
        <v>835.7056</v>
      </c>
      <c r="F32" s="149" t="str">
        <f>'[6]2026 Ser Hist'!F33</f>
        <v/>
      </c>
      <c r="G32" s="149" t="str">
        <f>'[6]2026 Ser Hist'!G33</f>
        <v/>
      </c>
      <c r="H32" s="149" t="str">
        <f>'[6]2026 Ser Hist'!H33</f>
        <v/>
      </c>
      <c r="I32" s="149" t="str">
        <f>'[6]2026 Ser Hist'!I33</f>
        <v/>
      </c>
      <c r="J32" s="149" t="str">
        <f>'[6]2026 Ser Hist'!J33</f>
        <v/>
      </c>
      <c r="K32" s="149" t="str">
        <f>'[6]2026 Ser Hist'!K33</f>
        <v/>
      </c>
      <c r="L32" s="149" t="str">
        <f>'[6]2026 Ser Hist'!L33</f>
        <v/>
      </c>
      <c r="M32" s="149" t="str">
        <f>'[6]2026 Ser Hist'!M33</f>
        <v/>
      </c>
      <c r="N32" s="151">
        <f t="shared" si="0"/>
        <v>3139.36024</v>
      </c>
      <c r="P32" s="167"/>
    </row>
    <row r="33" spans="1:16" s="69" customFormat="1" x14ac:dyDescent="0.25">
      <c r="A33" s="147" t="s">
        <v>63</v>
      </c>
      <c r="B33" s="149">
        <f>'[6]2026 Ser Hist'!B34</f>
        <v>8609.6290300000001</v>
      </c>
      <c r="C33" s="149">
        <f>'[6]2026 Ser Hist'!C34</f>
        <v>4717.7715799999996</v>
      </c>
      <c r="D33" s="149">
        <f>'[6]2026 Ser Hist'!D34</f>
        <v>5155.7158899999995</v>
      </c>
      <c r="E33" s="149">
        <f>'[6]2026 Ser Hist'!E34</f>
        <v>5887.0615299999999</v>
      </c>
      <c r="F33" s="149" t="str">
        <f>'[6]2026 Ser Hist'!F34</f>
        <v/>
      </c>
      <c r="G33" s="149" t="str">
        <f>'[6]2026 Ser Hist'!G34</f>
        <v/>
      </c>
      <c r="H33" s="149" t="str">
        <f>'[6]2026 Ser Hist'!H34</f>
        <v/>
      </c>
      <c r="I33" s="149" t="str">
        <f>'[6]2026 Ser Hist'!I34</f>
        <v/>
      </c>
      <c r="J33" s="149" t="str">
        <f>'[6]2026 Ser Hist'!J34</f>
        <v/>
      </c>
      <c r="K33" s="149" t="str">
        <f>'[6]2026 Ser Hist'!K34</f>
        <v/>
      </c>
      <c r="L33" s="149" t="str">
        <f>'[6]2026 Ser Hist'!L34</f>
        <v/>
      </c>
      <c r="M33" s="149" t="str">
        <f>'[6]2026 Ser Hist'!M34</f>
        <v/>
      </c>
      <c r="N33" s="151">
        <f t="shared" si="0"/>
        <v>24370.178029999999</v>
      </c>
      <c r="P33" s="167"/>
    </row>
    <row r="34" spans="1:16" s="69" customFormat="1" x14ac:dyDescent="0.25">
      <c r="A34" s="147" t="s">
        <v>67</v>
      </c>
      <c r="B34" s="149">
        <f>'[6]2026 Ser Hist'!B35</f>
        <v>31320.187150000002</v>
      </c>
      <c r="C34" s="149">
        <f>'[6]2026 Ser Hist'!C35</f>
        <v>25885.980170000003</v>
      </c>
      <c r="D34" s="149">
        <f>'[6]2026 Ser Hist'!D35</f>
        <v>25609.812300000001</v>
      </c>
      <c r="E34" s="149">
        <f>'[6]2026 Ser Hist'!E35</f>
        <v>26536.742409999999</v>
      </c>
      <c r="F34" s="149" t="str">
        <f>'[6]2026 Ser Hist'!F35</f>
        <v/>
      </c>
      <c r="G34" s="149" t="str">
        <f>'[6]2026 Ser Hist'!G35</f>
        <v/>
      </c>
      <c r="H34" s="149" t="str">
        <f>'[6]2026 Ser Hist'!H35</f>
        <v/>
      </c>
      <c r="I34" s="149" t="str">
        <f>'[6]2026 Ser Hist'!I35</f>
        <v/>
      </c>
      <c r="J34" s="149" t="str">
        <f>'[6]2026 Ser Hist'!J35</f>
        <v/>
      </c>
      <c r="K34" s="149" t="str">
        <f>'[6]2026 Ser Hist'!K35</f>
        <v/>
      </c>
      <c r="L34" s="149" t="str">
        <f>'[6]2026 Ser Hist'!L35</f>
        <v/>
      </c>
      <c r="M34" s="149" t="str">
        <f>'[6]2026 Ser Hist'!M35</f>
        <v/>
      </c>
      <c r="N34" s="151">
        <f t="shared" si="0"/>
        <v>109352.72203</v>
      </c>
      <c r="P34" s="6"/>
    </row>
    <row r="35" spans="1:16" s="69" customFormat="1" x14ac:dyDescent="0.25">
      <c r="A35" s="147" t="s">
        <v>68</v>
      </c>
      <c r="B35" s="149">
        <f>'[6]2026 Ser Hist'!B36</f>
        <v>8759.5860400000001</v>
      </c>
      <c r="C35" s="149">
        <f>'[6]2026 Ser Hist'!C36</f>
        <v>6135.0190200000006</v>
      </c>
      <c r="D35" s="149">
        <f>'[6]2026 Ser Hist'!D36</f>
        <v>4619.6740499999996</v>
      </c>
      <c r="E35" s="149">
        <f>'[6]2026 Ser Hist'!E36</f>
        <v>6234.61708</v>
      </c>
      <c r="F35" s="149" t="str">
        <f>'[6]2026 Ser Hist'!F36</f>
        <v/>
      </c>
      <c r="G35" s="149" t="str">
        <f>'[6]2026 Ser Hist'!G36</f>
        <v/>
      </c>
      <c r="H35" s="149" t="str">
        <f>'[6]2026 Ser Hist'!H36</f>
        <v/>
      </c>
      <c r="I35" s="149" t="str">
        <f>'[6]2026 Ser Hist'!I36</f>
        <v/>
      </c>
      <c r="J35" s="149" t="str">
        <f>'[6]2026 Ser Hist'!J36</f>
        <v/>
      </c>
      <c r="K35" s="149" t="str">
        <f>'[6]2026 Ser Hist'!K36</f>
        <v/>
      </c>
      <c r="L35" s="149" t="str">
        <f>'[6]2026 Ser Hist'!L36</f>
        <v/>
      </c>
      <c r="M35" s="149" t="str">
        <f>'[6]2026 Ser Hist'!M36</f>
        <v/>
      </c>
      <c r="N35" s="151">
        <f t="shared" si="0"/>
        <v>25748.896190000003</v>
      </c>
      <c r="P35" s="167"/>
    </row>
    <row r="36" spans="1:16" s="69" customFormat="1" x14ac:dyDescent="0.25">
      <c r="A36" s="147" t="s">
        <v>64</v>
      </c>
      <c r="B36" s="149">
        <f>'[6]2026 Ser Hist'!B37</f>
        <v>11185.83122</v>
      </c>
      <c r="C36" s="149">
        <f>'[6]2026 Ser Hist'!C37</f>
        <v>8719.7339000000011</v>
      </c>
      <c r="D36" s="149">
        <f>'[6]2026 Ser Hist'!D37</f>
        <v>12321.417200000002</v>
      </c>
      <c r="E36" s="149">
        <f>'[6]2026 Ser Hist'!E37</f>
        <v>11229.218070000001</v>
      </c>
      <c r="F36" s="149" t="str">
        <f>'[6]2026 Ser Hist'!F37</f>
        <v/>
      </c>
      <c r="G36" s="149" t="str">
        <f>'[6]2026 Ser Hist'!G37</f>
        <v/>
      </c>
      <c r="H36" s="149" t="str">
        <f>'[6]2026 Ser Hist'!H37</f>
        <v/>
      </c>
      <c r="I36" s="149" t="str">
        <f>'[6]2026 Ser Hist'!I37</f>
        <v/>
      </c>
      <c r="J36" s="149" t="str">
        <f>'[6]2026 Ser Hist'!J37</f>
        <v/>
      </c>
      <c r="K36" s="149" t="str">
        <f>'[6]2026 Ser Hist'!K37</f>
        <v/>
      </c>
      <c r="L36" s="149" t="str">
        <f>'[6]2026 Ser Hist'!L37</f>
        <v/>
      </c>
      <c r="M36" s="149" t="str">
        <f>'[6]2026 Ser Hist'!M37</f>
        <v/>
      </c>
      <c r="N36" s="151">
        <f t="shared" si="0"/>
        <v>43456.200390000005</v>
      </c>
      <c r="P36" s="167"/>
    </row>
    <row r="37" spans="1:16" s="69" customFormat="1" x14ac:dyDescent="0.25">
      <c r="A37" s="147" t="s">
        <v>57</v>
      </c>
      <c r="B37" s="149">
        <f>'[6]2026 Ser Hist'!B38</f>
        <v>11609.111070000001</v>
      </c>
      <c r="C37" s="149">
        <f>'[6]2026 Ser Hist'!C38</f>
        <v>6808.9457499999999</v>
      </c>
      <c r="D37" s="149">
        <f>'[6]2026 Ser Hist'!D38</f>
        <v>8827.9463400000004</v>
      </c>
      <c r="E37" s="149">
        <f>'[6]2026 Ser Hist'!E38</f>
        <v>8450.6594100000002</v>
      </c>
      <c r="F37" s="149" t="str">
        <f>'[6]2026 Ser Hist'!F38</f>
        <v/>
      </c>
      <c r="G37" s="149" t="str">
        <f>'[6]2026 Ser Hist'!G38</f>
        <v/>
      </c>
      <c r="H37" s="149" t="str">
        <f>'[6]2026 Ser Hist'!H38</f>
        <v/>
      </c>
      <c r="I37" s="149" t="str">
        <f>'[6]2026 Ser Hist'!I38</f>
        <v/>
      </c>
      <c r="J37" s="149" t="str">
        <f>'[6]2026 Ser Hist'!J38</f>
        <v/>
      </c>
      <c r="K37" s="149" t="str">
        <f>'[6]2026 Ser Hist'!K38</f>
        <v/>
      </c>
      <c r="L37" s="149" t="str">
        <f>'[6]2026 Ser Hist'!L38</f>
        <v/>
      </c>
      <c r="M37" s="149" t="str">
        <f>'[6]2026 Ser Hist'!M38</f>
        <v/>
      </c>
      <c r="N37" s="151">
        <f t="shared" si="0"/>
        <v>35696.66257</v>
      </c>
      <c r="P37" s="167"/>
    </row>
    <row r="38" spans="1:16" s="69" customFormat="1" x14ac:dyDescent="0.25">
      <c r="A38" s="147" t="s">
        <v>69</v>
      </c>
      <c r="B38" s="149">
        <f>'[6]2026 Ser Hist'!B39</f>
        <v>5473.2859400000007</v>
      </c>
      <c r="C38" s="149">
        <f>'[6]2026 Ser Hist'!C39</f>
        <v>3867.2944900000002</v>
      </c>
      <c r="D38" s="149">
        <f>'[6]2026 Ser Hist'!D39</f>
        <v>3127.9353500000002</v>
      </c>
      <c r="E38" s="149">
        <f>'[6]2026 Ser Hist'!E39</f>
        <v>3717.7724399999997</v>
      </c>
      <c r="F38" s="149" t="str">
        <f>'[6]2026 Ser Hist'!F39</f>
        <v/>
      </c>
      <c r="G38" s="149" t="str">
        <f>'[6]2026 Ser Hist'!G39</f>
        <v/>
      </c>
      <c r="H38" s="149" t="str">
        <f>'[6]2026 Ser Hist'!H39</f>
        <v/>
      </c>
      <c r="I38" s="149" t="str">
        <f>'[6]2026 Ser Hist'!I39</f>
        <v/>
      </c>
      <c r="J38" s="149" t="str">
        <f>'[6]2026 Ser Hist'!J39</f>
        <v/>
      </c>
      <c r="K38" s="149" t="str">
        <f>'[6]2026 Ser Hist'!K39</f>
        <v/>
      </c>
      <c r="L38" s="149" t="str">
        <f>'[6]2026 Ser Hist'!L39</f>
        <v/>
      </c>
      <c r="M38" s="149" t="str">
        <f>'[6]2026 Ser Hist'!M39</f>
        <v/>
      </c>
      <c r="N38" s="151">
        <f t="shared" si="0"/>
        <v>16186.288220000002</v>
      </c>
      <c r="P38" s="167"/>
    </row>
    <row r="39" spans="1:16" s="69" customFormat="1" ht="12.6" customHeight="1" x14ac:dyDescent="0.25">
      <c r="A39" s="147" t="s">
        <v>58</v>
      </c>
      <c r="B39" s="149">
        <f>'[6]2026 Ser Hist'!B40</f>
        <v>57159.201870000004</v>
      </c>
      <c r="C39" s="149">
        <f>'[6]2026 Ser Hist'!C40</f>
        <v>37958.920910000001</v>
      </c>
      <c r="D39" s="149">
        <f>'[6]2026 Ser Hist'!D40</f>
        <v>35801.09014</v>
      </c>
      <c r="E39" s="149">
        <f>'[6]2026 Ser Hist'!E40</f>
        <v>38020.895550000001</v>
      </c>
      <c r="F39" s="149" t="str">
        <f>'[6]2026 Ser Hist'!F40</f>
        <v/>
      </c>
      <c r="G39" s="149" t="str">
        <f>'[6]2026 Ser Hist'!G40</f>
        <v/>
      </c>
      <c r="H39" s="149" t="str">
        <f>'[6]2026 Ser Hist'!H40</f>
        <v/>
      </c>
      <c r="I39" s="149" t="str">
        <f>'[6]2026 Ser Hist'!I40</f>
        <v/>
      </c>
      <c r="J39" s="149" t="str">
        <f>'[6]2026 Ser Hist'!J40</f>
        <v/>
      </c>
      <c r="K39" s="149" t="str">
        <f>'[6]2026 Ser Hist'!K40</f>
        <v/>
      </c>
      <c r="L39" s="149" t="str">
        <f>'[6]2026 Ser Hist'!L40</f>
        <v/>
      </c>
      <c r="M39" s="149" t="str">
        <f>'[6]2026 Ser Hist'!M40</f>
        <v/>
      </c>
      <c r="N39" s="151">
        <f t="shared" si="0"/>
        <v>168940.10847000001</v>
      </c>
      <c r="P39" s="167"/>
    </row>
    <row r="40" spans="1:16" s="69" customFormat="1" x14ac:dyDescent="0.25">
      <c r="A40" s="147" t="s">
        <v>60</v>
      </c>
      <c r="B40" s="149">
        <f>'[6]2026 Ser Hist'!B41</f>
        <v>33525.859940000002</v>
      </c>
      <c r="C40" s="149">
        <f>'[6]2026 Ser Hist'!C41</f>
        <v>14906.63247</v>
      </c>
      <c r="D40" s="149">
        <f>'[6]2026 Ser Hist'!D41</f>
        <v>12339.139880000001</v>
      </c>
      <c r="E40" s="149">
        <f>'[6]2026 Ser Hist'!E41</f>
        <v>69783.018489999988</v>
      </c>
      <c r="F40" s="149" t="str">
        <f>'[6]2026 Ser Hist'!F41</f>
        <v/>
      </c>
      <c r="G40" s="149" t="str">
        <f>'[6]2026 Ser Hist'!G41</f>
        <v/>
      </c>
      <c r="H40" s="149" t="str">
        <f>'[6]2026 Ser Hist'!H41</f>
        <v/>
      </c>
      <c r="I40" s="149" t="str">
        <f>'[6]2026 Ser Hist'!I41</f>
        <v/>
      </c>
      <c r="J40" s="149" t="str">
        <f>'[6]2026 Ser Hist'!J41</f>
        <v/>
      </c>
      <c r="K40" s="149" t="str">
        <f>'[6]2026 Ser Hist'!K41</f>
        <v/>
      </c>
      <c r="L40" s="149" t="str">
        <f>'[6]2026 Ser Hist'!L41</f>
        <v/>
      </c>
      <c r="M40" s="149" t="str">
        <f>'[6]2026 Ser Hist'!M41</f>
        <v/>
      </c>
      <c r="N40" s="151">
        <f t="shared" si="0"/>
        <v>130554.65078</v>
      </c>
      <c r="P40" s="167"/>
    </row>
    <row r="41" spans="1:16" s="69" customFormat="1" x14ac:dyDescent="0.25">
      <c r="A41" s="147" t="s">
        <v>95</v>
      </c>
      <c r="B41" s="149">
        <f>'[6]2026 Ser Hist'!B42</f>
        <v>17317.3717</v>
      </c>
      <c r="C41" s="149">
        <f>'[6]2026 Ser Hist'!C42</f>
        <v>13834.6875</v>
      </c>
      <c r="D41" s="149">
        <f>'[6]2026 Ser Hist'!D42</f>
        <v>13889.04659</v>
      </c>
      <c r="E41" s="149">
        <f>'[6]2026 Ser Hist'!E42</f>
        <v>15105.439280000001</v>
      </c>
      <c r="F41" s="149" t="str">
        <f>'[6]2026 Ser Hist'!F42</f>
        <v/>
      </c>
      <c r="G41" s="149" t="str">
        <f>'[6]2026 Ser Hist'!G42</f>
        <v/>
      </c>
      <c r="H41" s="149" t="str">
        <f>'[6]2026 Ser Hist'!H42</f>
        <v/>
      </c>
      <c r="I41" s="149" t="str">
        <f>'[6]2026 Ser Hist'!I42</f>
        <v/>
      </c>
      <c r="J41" s="149" t="str">
        <f>'[6]2026 Ser Hist'!J42</f>
        <v/>
      </c>
      <c r="K41" s="149" t="str">
        <f>'[6]2026 Ser Hist'!K42</f>
        <v/>
      </c>
      <c r="L41" s="149" t="str">
        <f>'[6]2026 Ser Hist'!L42</f>
        <v/>
      </c>
      <c r="M41" s="149" t="str">
        <f>'[6]2026 Ser Hist'!M42</f>
        <v/>
      </c>
      <c r="N41" s="151">
        <f t="shared" si="0"/>
        <v>60146.54507</v>
      </c>
      <c r="P41" s="167"/>
    </row>
    <row r="42" spans="1:16" s="69" customFormat="1" x14ac:dyDescent="0.25">
      <c r="A42" s="147" t="s">
        <v>66</v>
      </c>
      <c r="B42" s="149">
        <f>'[6]2026 Ser Hist'!B43</f>
        <v>55458.006179999997</v>
      </c>
      <c r="C42" s="149">
        <f>'[6]2026 Ser Hist'!C43</f>
        <v>27178.472690000002</v>
      </c>
      <c r="D42" s="149">
        <f>'[6]2026 Ser Hist'!D43</f>
        <v>25634.768230000001</v>
      </c>
      <c r="E42" s="149">
        <f>'[6]2026 Ser Hist'!E43</f>
        <v>29304.565870000002</v>
      </c>
      <c r="F42" s="149" t="str">
        <f>'[6]2026 Ser Hist'!F43</f>
        <v/>
      </c>
      <c r="G42" s="149" t="str">
        <f>'[6]2026 Ser Hist'!G43</f>
        <v/>
      </c>
      <c r="H42" s="149" t="str">
        <f>'[6]2026 Ser Hist'!H43</f>
        <v/>
      </c>
      <c r="I42" s="149" t="str">
        <f>'[6]2026 Ser Hist'!I43</f>
        <v/>
      </c>
      <c r="J42" s="149" t="str">
        <f>'[6]2026 Ser Hist'!J43</f>
        <v/>
      </c>
      <c r="K42" s="149" t="str">
        <f>'[6]2026 Ser Hist'!K43</f>
        <v/>
      </c>
      <c r="L42" s="149" t="str">
        <f>'[6]2026 Ser Hist'!L43</f>
        <v/>
      </c>
      <c r="M42" s="149" t="str">
        <f>'[6]2026 Ser Hist'!M43</f>
        <v/>
      </c>
      <c r="N42" s="151">
        <f t="shared" si="0"/>
        <v>137575.81297</v>
      </c>
      <c r="P42" s="167"/>
    </row>
    <row r="43" spans="1:16" x14ac:dyDescent="0.25">
      <c r="A43" s="146" t="s">
        <v>70</v>
      </c>
      <c r="B43" s="148">
        <f>'[6]2026 Ser Hist'!B44</f>
        <v>16252.023170000002</v>
      </c>
      <c r="C43" s="148">
        <f>'[6]2026 Ser Hist'!C44</f>
        <v>14252.329</v>
      </c>
      <c r="D43" s="148">
        <f>'[6]2026 Ser Hist'!D44</f>
        <v>12627.431059999999</v>
      </c>
      <c r="E43" s="148">
        <f>'[6]2026 Ser Hist'!E44</f>
        <v>15037.66779</v>
      </c>
      <c r="F43" s="148" t="str">
        <f>'[6]2026 Ser Hist'!F44</f>
        <v/>
      </c>
      <c r="G43" s="148" t="str">
        <f>'[6]2026 Ser Hist'!G44</f>
        <v/>
      </c>
      <c r="H43" s="148" t="str">
        <f>'[6]2026 Ser Hist'!H44</f>
        <v/>
      </c>
      <c r="I43" s="148" t="str">
        <f>'[6]2026 Ser Hist'!I44</f>
        <v/>
      </c>
      <c r="J43" s="148" t="str">
        <f>'[6]2026 Ser Hist'!J44</f>
        <v/>
      </c>
      <c r="K43" s="148" t="str">
        <f>'[6]2026 Ser Hist'!K44</f>
        <v/>
      </c>
      <c r="L43" s="148" t="str">
        <f>'[6]2026 Ser Hist'!L44</f>
        <v/>
      </c>
      <c r="M43" s="148" t="str">
        <f>'[6]2026 Ser Hist'!M44</f>
        <v/>
      </c>
      <c r="N43" s="95">
        <f>SUM(B43:M43)</f>
        <v>58169.45102</v>
      </c>
      <c r="P43" s="167"/>
    </row>
    <row r="44" spans="1:16" s="69" customFormat="1" x14ac:dyDescent="0.25">
      <c r="A44" s="147" t="s">
        <v>58</v>
      </c>
      <c r="B44" s="149">
        <f>'[6]2026 Ser Hist'!B45</f>
        <v>3567.1656400000002</v>
      </c>
      <c r="C44" s="149">
        <f>'[6]2026 Ser Hist'!C45</f>
        <v>2637.0898700000002</v>
      </c>
      <c r="D44" s="149">
        <f>'[6]2026 Ser Hist'!D45</f>
        <v>2688.6062000000002</v>
      </c>
      <c r="E44" s="149">
        <f>'[6]2026 Ser Hist'!E45</f>
        <v>3637.29718</v>
      </c>
      <c r="F44" s="149" t="str">
        <f>'[6]2026 Ser Hist'!F45</f>
        <v/>
      </c>
      <c r="G44" s="149" t="str">
        <f>'[6]2026 Ser Hist'!G45</f>
        <v/>
      </c>
      <c r="H44" s="149" t="str">
        <f>'[6]2026 Ser Hist'!H45</f>
        <v/>
      </c>
      <c r="I44" s="149" t="str">
        <f>'[6]2026 Ser Hist'!I45</f>
        <v/>
      </c>
      <c r="J44" s="149" t="str">
        <f>'[6]2026 Ser Hist'!J45</f>
        <v/>
      </c>
      <c r="K44" s="149" t="str">
        <f>'[6]2026 Ser Hist'!K45</f>
        <v/>
      </c>
      <c r="L44" s="149" t="str">
        <f>'[6]2026 Ser Hist'!L45</f>
        <v/>
      </c>
      <c r="M44" s="149" t="str">
        <f>'[6]2026 Ser Hist'!M45</f>
        <v/>
      </c>
      <c r="N44" s="151">
        <f t="shared" si="0"/>
        <v>12530.158890000001</v>
      </c>
      <c r="P44" s="167"/>
    </row>
    <row r="45" spans="1:16" s="69" customFormat="1" ht="13.2" customHeight="1" x14ac:dyDescent="0.25">
      <c r="A45" s="147" t="s">
        <v>71</v>
      </c>
      <c r="B45" s="149">
        <f>'[6]2026 Ser Hist'!B46</f>
        <v>12684.857530000001</v>
      </c>
      <c r="C45" s="149">
        <f>'[6]2026 Ser Hist'!C46</f>
        <v>11615.23913</v>
      </c>
      <c r="D45" s="149">
        <f>'[6]2026 Ser Hist'!D46</f>
        <v>9938.8248599999988</v>
      </c>
      <c r="E45" s="149">
        <f>'[6]2026 Ser Hist'!E46</f>
        <v>11400.37061</v>
      </c>
      <c r="F45" s="149" t="str">
        <f>'[6]2026 Ser Hist'!F46</f>
        <v/>
      </c>
      <c r="G45" s="149" t="str">
        <f>'[6]2026 Ser Hist'!G46</f>
        <v/>
      </c>
      <c r="H45" s="149" t="str">
        <f>'[6]2026 Ser Hist'!H46</f>
        <v/>
      </c>
      <c r="I45" s="149" t="str">
        <f>'[6]2026 Ser Hist'!I46</f>
        <v/>
      </c>
      <c r="J45" s="149" t="str">
        <f>'[6]2026 Ser Hist'!J46</f>
        <v/>
      </c>
      <c r="K45" s="149" t="str">
        <f>'[6]2026 Ser Hist'!K46</f>
        <v/>
      </c>
      <c r="L45" s="149" t="str">
        <f>'[6]2026 Ser Hist'!L46</f>
        <v/>
      </c>
      <c r="M45" s="149" t="str">
        <f>'[6]2026 Ser Hist'!M46</f>
        <v/>
      </c>
      <c r="N45" s="151">
        <f t="shared" si="0"/>
        <v>45639.292130000002</v>
      </c>
      <c r="P45" s="167"/>
    </row>
    <row r="46" spans="1:16" ht="13.8" thickBot="1" x14ac:dyDescent="0.3">
      <c r="A46" s="42" t="s">
        <v>33</v>
      </c>
      <c r="B46" s="49">
        <f>'[6]2026 Ser Hist'!B47</f>
        <v>1139526.0009399999</v>
      </c>
      <c r="C46" s="49">
        <f>'[6]2026 Ser Hist'!C47</f>
        <v>932710.27162000001</v>
      </c>
      <c r="D46" s="49">
        <f>'[6]2026 Ser Hist'!D47</f>
        <v>877599.47425999993</v>
      </c>
      <c r="E46" s="49">
        <f>'[6]2026 Ser Hist'!E47</f>
        <v>1098862.5591700003</v>
      </c>
      <c r="F46" s="49" t="str">
        <f>'[6]2026 Ser Hist'!F47</f>
        <v/>
      </c>
      <c r="G46" s="49" t="str">
        <f>'[6]2026 Ser Hist'!G47</f>
        <v/>
      </c>
      <c r="H46" s="49" t="str">
        <f>'[6]2026 Ser Hist'!H47</f>
        <v/>
      </c>
      <c r="I46" s="49" t="str">
        <f>'[6]2026 Ser Hist'!I47</f>
        <v/>
      </c>
      <c r="J46" s="49" t="str">
        <f>'[6]2026 Ser Hist'!J47</f>
        <v/>
      </c>
      <c r="K46" s="49" t="str">
        <f>'[6]2026 Ser Hist'!K47</f>
        <v/>
      </c>
      <c r="L46" s="49" t="str">
        <f>'[6]2026 Ser Hist'!L47</f>
        <v/>
      </c>
      <c r="M46" s="49" t="str">
        <f>'[6]2026 Ser Hist'!M47</f>
        <v/>
      </c>
      <c r="N46" s="49">
        <f t="shared" ref="N46" si="1">N4+N5+N6+N7+N8+N9+N18+N30+N43</f>
        <v>4048698.3059900007</v>
      </c>
    </row>
    <row r="47" spans="1:16" s="73" customFormat="1" ht="13.8" thickTop="1" x14ac:dyDescent="0.25">
      <c r="A47" s="74" t="s">
        <v>72</v>
      </c>
      <c r="B47"/>
      <c r="C47"/>
      <c r="D47"/>
      <c r="E47" s="75"/>
      <c r="F47" s="75"/>
      <c r="G47" s="75"/>
      <c r="H47" s="75"/>
      <c r="I47" s="75"/>
      <c r="J47" s="75"/>
      <c r="K47" s="75"/>
      <c r="L47" s="75"/>
      <c r="M47" s="75"/>
      <c r="N47" s="74"/>
    </row>
    <row r="48" spans="1:16" s="73" customFormat="1" ht="10.95" customHeight="1" x14ac:dyDescent="0.25">
      <c r="A48" s="207" t="s">
        <v>149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</row>
    <row r="49" spans="1:14" s="73" customFormat="1" x14ac:dyDescent="0.25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</row>
    <row r="50" spans="1:14" s="73" customFormat="1" ht="12.75" customHeight="1" x14ac:dyDescent="0.25">
      <c r="A50" s="74" t="s">
        <v>161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</row>
    <row r="51" spans="1:14" x14ac:dyDescent="0.25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</row>
    <row r="52" spans="1:14" x14ac:dyDescent="0.25">
      <c r="B52" s="94"/>
      <c r="C52" s="94"/>
      <c r="D52" s="94"/>
      <c r="E52" s="94"/>
      <c r="F52" s="94"/>
      <c r="G52" s="94"/>
      <c r="H52" s="94"/>
      <c r="I52" s="94"/>
    </row>
    <row r="53" spans="1:14" x14ac:dyDescent="0.25"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4" x14ac:dyDescent="0.25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</row>
    <row r="55" spans="1:14" x14ac:dyDescent="0.25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</row>
    <row r="56" spans="1:14" x14ac:dyDescent="0.25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4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4" x14ac:dyDescent="0.25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4" x14ac:dyDescent="0.25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4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4" x14ac:dyDescent="0.25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4" x14ac:dyDescent="0.25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4" x14ac:dyDescent="0.25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4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2:14" x14ac:dyDescent="0.25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2:14" x14ac:dyDescent="0.25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2:14" x14ac:dyDescent="0.25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2:14" x14ac:dyDescent="0.25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</row>
    <row r="69" spans="2:14" x14ac:dyDescent="0.25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</row>
    <row r="70" spans="2:14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</row>
    <row r="71" spans="2:14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2:14" x14ac:dyDescent="0.25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  <row r="73" spans="2:14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</row>
    <row r="74" spans="2:14" x14ac:dyDescent="0.25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2:14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2:14" x14ac:dyDescent="0.25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2:14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2:14" x14ac:dyDescent="0.25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</row>
    <row r="79" spans="2:14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2:14" x14ac:dyDescent="0.25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2:14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  <row r="82" spans="2:14" x14ac:dyDescent="0.25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</row>
    <row r="83" spans="2:14" x14ac:dyDescent="0.25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</row>
    <row r="84" spans="2:14" x14ac:dyDescent="0.25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</row>
    <row r="85" spans="2:14" x14ac:dyDescent="0.25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</row>
    <row r="86" spans="2:14" x14ac:dyDescent="0.25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</row>
    <row r="87" spans="2:14" x14ac:dyDescent="0.25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</row>
    <row r="88" spans="2:14" x14ac:dyDescent="0.25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</row>
    <row r="89" spans="2:14" x14ac:dyDescent="0.25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</row>
    <row r="90" spans="2:14" x14ac:dyDescent="0.25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</row>
    <row r="91" spans="2:14" x14ac:dyDescent="0.2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</row>
    <row r="92" spans="2:14" x14ac:dyDescent="0.25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</row>
    <row r="93" spans="2:14" x14ac:dyDescent="0.25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</row>
    <row r="94" spans="2:14" x14ac:dyDescent="0.25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</row>
    <row r="95" spans="2:14" x14ac:dyDescent="0.25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</row>
    <row r="96" spans="2:14" x14ac:dyDescent="0.25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</row>
    <row r="97" spans="2:14" x14ac:dyDescent="0.25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</row>
    <row r="98" spans="2:14" x14ac:dyDescent="0.25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</row>
    <row r="99" spans="2:14" x14ac:dyDescent="0.25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</row>
    <row r="100" spans="2:14" x14ac:dyDescent="0.25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</row>
    <row r="101" spans="2:14" x14ac:dyDescent="0.25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</row>
    <row r="102" spans="2:14" x14ac:dyDescent="0.25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</row>
    <row r="103" spans="2:14" x14ac:dyDescent="0.2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</row>
    <row r="104" spans="2:14" x14ac:dyDescent="0.2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</row>
    <row r="105" spans="2:14" x14ac:dyDescent="0.25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</row>
    <row r="106" spans="2:14" x14ac:dyDescent="0.25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</row>
    <row r="107" spans="2:14" x14ac:dyDescent="0.25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</row>
    <row r="108" spans="2:14" x14ac:dyDescent="0.25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</row>
    <row r="109" spans="2:14" x14ac:dyDescent="0.25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</row>
    <row r="110" spans="2:14" x14ac:dyDescent="0.25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</row>
    <row r="111" spans="2:14" x14ac:dyDescent="0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</row>
    <row r="112" spans="2:14" x14ac:dyDescent="0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</row>
    <row r="113" spans="2:14" x14ac:dyDescent="0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</row>
    <row r="114" spans="2:14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</row>
    <row r="115" spans="2:14" x14ac:dyDescent="0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</row>
    <row r="116" spans="2:14" x14ac:dyDescent="0.25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</row>
    <row r="117" spans="2:14" x14ac:dyDescent="0.25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</row>
    <row r="118" spans="2:14" x14ac:dyDescent="0.2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</row>
    <row r="119" spans="2:14" x14ac:dyDescent="0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</row>
    <row r="120" spans="2:14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</row>
    <row r="121" spans="2:14" x14ac:dyDescent="0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</row>
    <row r="122" spans="2:14" x14ac:dyDescent="0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</row>
    <row r="123" spans="2:14" x14ac:dyDescent="0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</row>
  </sheetData>
  <mergeCells count="2">
    <mergeCell ref="L2:N2"/>
    <mergeCell ref="A48:N49"/>
  </mergeCell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48"/>
  <sheetViews>
    <sheetView showGridLines="0" zoomScale="130" zoomScaleNormal="130" zoomScaleSheetLayoutView="100" workbookViewId="0">
      <pane xSplit="1" ySplit="2" topLeftCell="F118" activePane="bottomRight" state="frozen"/>
      <selection activeCell="L22" sqref="L22"/>
      <selection pane="topRight" activeCell="L22" sqref="L22"/>
      <selection pane="bottomLeft" activeCell="L22" sqref="L22"/>
      <selection pane="bottomRight" activeCell="B138" sqref="B138"/>
    </sheetView>
  </sheetViews>
  <sheetFormatPr defaultColWidth="8.88671875" defaultRowHeight="13.2" x14ac:dyDescent="0.25"/>
  <cols>
    <col min="1" max="1" width="13.88671875" style="181" customWidth="1"/>
    <col min="2" max="2" width="14.44140625" style="69" bestFit="1" customWidth="1"/>
    <col min="3" max="3" width="11.5546875" style="86" customWidth="1"/>
    <col min="4" max="4" width="16.33203125" style="69" bestFit="1" customWidth="1"/>
    <col min="5" max="5" width="20.33203125" style="85" bestFit="1" customWidth="1"/>
    <col min="6" max="6" width="11.6640625" style="69" customWidth="1"/>
    <col min="7" max="8" width="12.44140625" style="69" customWidth="1"/>
    <col min="9" max="9" width="12.109375" style="69" customWidth="1"/>
    <col min="10" max="10" width="12.33203125" style="69" customWidth="1"/>
    <col min="11" max="11" width="12.6640625" style="69" customWidth="1"/>
    <col min="12" max="13" width="8.88671875" style="69"/>
    <col min="14" max="14" width="14" style="69" bestFit="1" customWidth="1"/>
    <col min="15" max="16384" width="8.88671875" style="69"/>
  </cols>
  <sheetData>
    <row r="1" spans="1:100" x14ac:dyDescent="0.25">
      <c r="A1" s="175" t="s">
        <v>166</v>
      </c>
      <c r="B1"/>
      <c r="C1" s="69"/>
      <c r="D1"/>
      <c r="E1" s="69"/>
      <c r="F1"/>
      <c r="G1"/>
      <c r="H1"/>
      <c r="I1"/>
      <c r="J1"/>
      <c r="K1" s="2" t="s">
        <v>31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</row>
    <row r="2" spans="1:100" s="84" customFormat="1" ht="66.599999999999994" thickBot="1" x14ac:dyDescent="0.3">
      <c r="A2" s="176" t="s">
        <v>32</v>
      </c>
      <c r="B2" s="103" t="s">
        <v>132</v>
      </c>
      <c r="C2" s="103" t="s">
        <v>143</v>
      </c>
      <c r="D2" s="103" t="s">
        <v>144</v>
      </c>
      <c r="E2" s="103" t="s">
        <v>145</v>
      </c>
      <c r="F2" s="103" t="s">
        <v>146</v>
      </c>
      <c r="G2" s="103" t="s">
        <v>155</v>
      </c>
      <c r="H2" s="89" t="s">
        <v>139</v>
      </c>
      <c r="I2" s="103" t="s">
        <v>147</v>
      </c>
      <c r="J2" s="89" t="s">
        <v>138</v>
      </c>
      <c r="K2" s="166" t="s">
        <v>33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</row>
    <row r="3" spans="1:100" s="1" customFormat="1" ht="13.8" thickTop="1" x14ac:dyDescent="0.25">
      <c r="A3" s="177">
        <v>42005</v>
      </c>
      <c r="B3" s="140">
        <v>55948.879480000003</v>
      </c>
      <c r="C3" s="140">
        <v>1828.8353099999999</v>
      </c>
      <c r="D3" s="140">
        <v>21835.118570000002</v>
      </c>
      <c r="E3" s="140">
        <v>36346.997459999991</v>
      </c>
      <c r="F3" s="140">
        <v>10220.908370000003</v>
      </c>
      <c r="G3" s="141">
        <f>N3/1000</f>
        <v>0</v>
      </c>
      <c r="H3" s="140">
        <v>999.7012500000003</v>
      </c>
      <c r="I3" s="140">
        <v>1916.9955300000001</v>
      </c>
      <c r="J3" s="140">
        <v>494.60469999999998</v>
      </c>
      <c r="K3" s="140">
        <f t="shared" ref="K3:K34" si="0">SUM(B3:J3)</f>
        <v>129592.04067</v>
      </c>
      <c r="N3" s="43"/>
    </row>
    <row r="4" spans="1:100" x14ac:dyDescent="0.25">
      <c r="A4" s="178">
        <v>42036</v>
      </c>
      <c r="B4" s="105">
        <v>46720.758330000004</v>
      </c>
      <c r="C4" s="105">
        <v>1759.8612500000006</v>
      </c>
      <c r="D4" s="105">
        <v>17944.084320000002</v>
      </c>
      <c r="E4" s="105">
        <v>31461.01268</v>
      </c>
      <c r="F4" s="105">
        <v>9618.2840099999976</v>
      </c>
      <c r="G4" s="105">
        <f t="shared" ref="G4:G38" si="1">N4/1000</f>
        <v>0</v>
      </c>
      <c r="H4" s="105">
        <v>833.19883000000004</v>
      </c>
      <c r="I4" s="105">
        <v>1665.21261</v>
      </c>
      <c r="J4" s="105">
        <v>340.06837999999999</v>
      </c>
      <c r="K4" s="105">
        <f t="shared" si="0"/>
        <v>110342.48041</v>
      </c>
      <c r="N4" s="133"/>
    </row>
    <row r="5" spans="1:100" x14ac:dyDescent="0.25">
      <c r="A5" s="178">
        <v>42064</v>
      </c>
      <c r="B5" s="105">
        <v>44392.582259999996</v>
      </c>
      <c r="C5" s="105">
        <v>2917.4956100000004</v>
      </c>
      <c r="D5" s="105">
        <v>26031.225190000001</v>
      </c>
      <c r="E5" s="105">
        <v>29819.361050000003</v>
      </c>
      <c r="F5" s="105">
        <v>9998.2002099999991</v>
      </c>
      <c r="G5" s="105">
        <f t="shared" si="1"/>
        <v>0</v>
      </c>
      <c r="H5" s="105">
        <v>1082.9006000000002</v>
      </c>
      <c r="I5" s="105">
        <v>4595.9200700000001</v>
      </c>
      <c r="J5" s="105">
        <v>414.22779000000008</v>
      </c>
      <c r="K5" s="105">
        <f t="shared" si="0"/>
        <v>119251.91277999998</v>
      </c>
      <c r="N5" s="133"/>
    </row>
    <row r="6" spans="1:100" x14ac:dyDescent="0.25">
      <c r="A6" s="178">
        <v>42095</v>
      </c>
      <c r="B6" s="105">
        <v>50017.696409999997</v>
      </c>
      <c r="C6" s="105">
        <v>1446.3534400000005</v>
      </c>
      <c r="D6" s="105">
        <v>22810.028829999999</v>
      </c>
      <c r="E6" s="105">
        <v>30164.996950000001</v>
      </c>
      <c r="F6" s="105">
        <v>10671.348249999999</v>
      </c>
      <c r="G6" s="105">
        <f t="shared" si="1"/>
        <v>0</v>
      </c>
      <c r="H6" s="105">
        <v>765.88201000000004</v>
      </c>
      <c r="I6" s="105">
        <v>2045.13951</v>
      </c>
      <c r="J6" s="105">
        <v>244.82345000000001</v>
      </c>
      <c r="K6" s="105">
        <f t="shared" si="0"/>
        <v>118166.26884999998</v>
      </c>
      <c r="N6" s="133"/>
    </row>
    <row r="7" spans="1:100" x14ac:dyDescent="0.25">
      <c r="A7" s="178">
        <v>42125</v>
      </c>
      <c r="B7" s="105">
        <v>49057.73315</v>
      </c>
      <c r="C7" s="105">
        <v>1544.32348</v>
      </c>
      <c r="D7" s="105">
        <v>23730.9071</v>
      </c>
      <c r="E7" s="105">
        <v>29950.231159999996</v>
      </c>
      <c r="F7" s="105">
        <v>10345.924889999997</v>
      </c>
      <c r="G7" s="105">
        <f t="shared" si="1"/>
        <v>0</v>
      </c>
      <c r="H7" s="105">
        <v>748.85779000000002</v>
      </c>
      <c r="I7" s="105">
        <v>2315.3936799999997</v>
      </c>
      <c r="J7" s="105">
        <v>302.90313000000003</v>
      </c>
      <c r="K7" s="105">
        <f t="shared" si="0"/>
        <v>117996.27437999999</v>
      </c>
      <c r="N7" s="133"/>
    </row>
    <row r="8" spans="1:100" x14ac:dyDescent="0.25">
      <c r="A8" s="178">
        <v>42156</v>
      </c>
      <c r="B8" s="105">
        <v>49434.585420000003</v>
      </c>
      <c r="C8" s="105">
        <v>2644.7493599999998</v>
      </c>
      <c r="D8" s="105">
        <v>26411.717840000001</v>
      </c>
      <c r="E8" s="105">
        <v>30285.127799999998</v>
      </c>
      <c r="F8" s="105">
        <v>10841.453849999998</v>
      </c>
      <c r="G8" s="105">
        <f t="shared" si="1"/>
        <v>0</v>
      </c>
      <c r="H8" s="105">
        <v>667.65503000000001</v>
      </c>
      <c r="I8" s="105">
        <v>9319.89653</v>
      </c>
      <c r="J8" s="105">
        <v>648.35684000000015</v>
      </c>
      <c r="K8" s="105">
        <f t="shared" si="0"/>
        <v>130253.54267</v>
      </c>
      <c r="N8" s="133"/>
    </row>
    <row r="9" spans="1:100" x14ac:dyDescent="0.25">
      <c r="A9" s="178">
        <v>42186</v>
      </c>
      <c r="B9" s="105">
        <v>50177.599430000009</v>
      </c>
      <c r="C9" s="105">
        <v>1934.1545700000001</v>
      </c>
      <c r="D9" s="105">
        <v>28103.336600000002</v>
      </c>
      <c r="E9" s="105">
        <v>32335.801260000004</v>
      </c>
      <c r="F9" s="105">
        <v>10822.61867</v>
      </c>
      <c r="G9" s="105">
        <f t="shared" si="1"/>
        <v>0</v>
      </c>
      <c r="H9" s="105">
        <v>809.08805999999993</v>
      </c>
      <c r="I9" s="105">
        <v>2272.3060800000007</v>
      </c>
      <c r="J9" s="105">
        <v>611.77276000000006</v>
      </c>
      <c r="K9" s="105">
        <f t="shared" si="0"/>
        <v>127066.67743000001</v>
      </c>
      <c r="N9" s="133"/>
    </row>
    <row r="10" spans="1:100" x14ac:dyDescent="0.25">
      <c r="A10" s="178">
        <v>42217</v>
      </c>
      <c r="B10" s="105">
        <v>51036.705709999995</v>
      </c>
      <c r="C10" s="105">
        <v>1516.0479600000003</v>
      </c>
      <c r="D10" s="105">
        <v>25776.522100000002</v>
      </c>
      <c r="E10" s="105">
        <v>32666.228299999999</v>
      </c>
      <c r="F10" s="105">
        <v>11182.873590000001</v>
      </c>
      <c r="G10" s="105">
        <f t="shared" si="1"/>
        <v>0</v>
      </c>
      <c r="H10" s="105">
        <v>834.48678000000007</v>
      </c>
      <c r="I10" s="105">
        <v>2708.04783</v>
      </c>
      <c r="J10" s="105">
        <v>755.60997999999995</v>
      </c>
      <c r="K10" s="105">
        <f t="shared" si="0"/>
        <v>126476.52225000001</v>
      </c>
      <c r="N10" s="133"/>
    </row>
    <row r="11" spans="1:100" x14ac:dyDescent="0.25">
      <c r="A11" s="178">
        <v>42248</v>
      </c>
      <c r="B11" s="105">
        <v>49449.176620000006</v>
      </c>
      <c r="C11" s="105">
        <v>2665.0306099999998</v>
      </c>
      <c r="D11" s="105">
        <v>26642.525370000003</v>
      </c>
      <c r="E11" s="105">
        <v>32716.601349999994</v>
      </c>
      <c r="F11" s="105">
        <v>11574.96349</v>
      </c>
      <c r="G11" s="105">
        <f t="shared" si="1"/>
        <v>0</v>
      </c>
      <c r="H11" s="105">
        <v>1031.3932199999999</v>
      </c>
      <c r="I11" s="105">
        <v>2431.8782500000007</v>
      </c>
      <c r="J11" s="105">
        <v>658.68653000000006</v>
      </c>
      <c r="K11" s="105">
        <f t="shared" si="0"/>
        <v>127170.25544000001</v>
      </c>
      <c r="N11" s="133"/>
    </row>
    <row r="12" spans="1:100" x14ac:dyDescent="0.25">
      <c r="A12" s="178">
        <v>42278</v>
      </c>
      <c r="B12" s="105">
        <v>48889.302120000008</v>
      </c>
      <c r="C12" s="105">
        <v>1602.2802799999999</v>
      </c>
      <c r="D12" s="105">
        <v>25716.468270000001</v>
      </c>
      <c r="E12" s="105">
        <v>34034.687229999996</v>
      </c>
      <c r="F12" s="105">
        <v>11383.623609999999</v>
      </c>
      <c r="G12" s="105">
        <f t="shared" si="1"/>
        <v>0</v>
      </c>
      <c r="H12" s="105">
        <v>969.16867999999999</v>
      </c>
      <c r="I12" s="105">
        <v>2919.9584399999999</v>
      </c>
      <c r="J12" s="105">
        <v>642.78701999999998</v>
      </c>
      <c r="K12" s="105">
        <f t="shared" si="0"/>
        <v>126158.27565000001</v>
      </c>
      <c r="N12" s="133"/>
    </row>
    <row r="13" spans="1:100" x14ac:dyDescent="0.25">
      <c r="A13" s="178">
        <v>42309</v>
      </c>
      <c r="B13" s="105">
        <v>49858.431229999995</v>
      </c>
      <c r="C13" s="105">
        <v>1467.57086</v>
      </c>
      <c r="D13" s="105">
        <v>26736.050750000002</v>
      </c>
      <c r="E13" s="105">
        <v>35354.473850000002</v>
      </c>
      <c r="F13" s="105">
        <v>11311.208370000002</v>
      </c>
      <c r="G13" s="105">
        <f t="shared" si="1"/>
        <v>0</v>
      </c>
      <c r="H13" s="105">
        <v>894.43471999999997</v>
      </c>
      <c r="I13" s="105">
        <v>7111.2923099999998</v>
      </c>
      <c r="J13" s="105">
        <v>763.26846999999998</v>
      </c>
      <c r="K13" s="105">
        <f t="shared" si="0"/>
        <v>133496.73056000003</v>
      </c>
      <c r="N13" s="133"/>
    </row>
    <row r="14" spans="1:100" x14ac:dyDescent="0.25">
      <c r="A14" s="178">
        <v>42339</v>
      </c>
      <c r="B14" s="105">
        <v>62707.21888</v>
      </c>
      <c r="C14" s="105">
        <v>2611.3688099999999</v>
      </c>
      <c r="D14" s="105">
        <v>34450.950870000008</v>
      </c>
      <c r="E14" s="105">
        <v>33839.821320000003</v>
      </c>
      <c r="F14" s="105">
        <v>11578.95277</v>
      </c>
      <c r="G14" s="105">
        <f t="shared" si="1"/>
        <v>0</v>
      </c>
      <c r="H14" s="105">
        <v>1208.5631600000002</v>
      </c>
      <c r="I14" s="105">
        <v>6198.7915199999998</v>
      </c>
      <c r="J14" s="105">
        <v>782.83656999999994</v>
      </c>
      <c r="K14" s="105">
        <f t="shared" si="0"/>
        <v>153378.50390000001</v>
      </c>
      <c r="N14" s="133"/>
    </row>
    <row r="15" spans="1:100" s="1" customFormat="1" x14ac:dyDescent="0.25">
      <c r="A15" s="177">
        <v>42370</v>
      </c>
      <c r="B15" s="141">
        <v>59005.378790000002</v>
      </c>
      <c r="C15" s="141">
        <v>1709.4005499999996</v>
      </c>
      <c r="D15" s="141">
        <v>21392.146700000001</v>
      </c>
      <c r="E15" s="141">
        <v>37898.920300000005</v>
      </c>
      <c r="F15" s="141">
        <v>13727.967409999999</v>
      </c>
      <c r="G15" s="141">
        <f t="shared" si="1"/>
        <v>0</v>
      </c>
      <c r="H15" s="141">
        <v>944.41880999999989</v>
      </c>
      <c r="I15" s="141">
        <v>2482.29916</v>
      </c>
      <c r="J15" s="141">
        <v>737.50890000000004</v>
      </c>
      <c r="K15" s="141">
        <f t="shared" si="0"/>
        <v>137898.04062000001</v>
      </c>
      <c r="N15" s="43"/>
    </row>
    <row r="16" spans="1:100" x14ac:dyDescent="0.25">
      <c r="A16" s="178">
        <v>42401</v>
      </c>
      <c r="B16" s="105">
        <v>46957.831699999995</v>
      </c>
      <c r="C16" s="105">
        <v>1505.7730999999999</v>
      </c>
      <c r="D16" s="105">
        <v>23053.745039999998</v>
      </c>
      <c r="E16" s="105">
        <v>35446.672480000001</v>
      </c>
      <c r="F16" s="105">
        <v>10052.822770000004</v>
      </c>
      <c r="G16" s="105">
        <f t="shared" si="1"/>
        <v>0</v>
      </c>
      <c r="H16" s="105">
        <v>763.52128000000005</v>
      </c>
      <c r="I16" s="105">
        <v>3508.1788799999999</v>
      </c>
      <c r="J16" s="105">
        <v>1067.8029100000001</v>
      </c>
      <c r="K16" s="105">
        <f t="shared" si="0"/>
        <v>122356.34815999999</v>
      </c>
      <c r="N16" s="133"/>
    </row>
    <row r="17" spans="1:14" x14ac:dyDescent="0.25">
      <c r="A17" s="178">
        <v>42430</v>
      </c>
      <c r="B17" s="105">
        <v>47402.195160000003</v>
      </c>
      <c r="C17" s="105">
        <v>1572.0775900000001</v>
      </c>
      <c r="D17" s="105">
        <v>23877.188149999998</v>
      </c>
      <c r="E17" s="105">
        <v>31089.327009999997</v>
      </c>
      <c r="F17" s="105">
        <v>10721.832539999999</v>
      </c>
      <c r="G17" s="105">
        <f t="shared" si="1"/>
        <v>0</v>
      </c>
      <c r="H17" s="105">
        <v>747.31199000000004</v>
      </c>
      <c r="I17" s="105">
        <v>2894.7234699999999</v>
      </c>
      <c r="J17" s="105">
        <v>829.98653000000002</v>
      </c>
      <c r="K17" s="105">
        <f t="shared" si="0"/>
        <v>119134.64244</v>
      </c>
      <c r="N17" s="133"/>
    </row>
    <row r="18" spans="1:14" x14ac:dyDescent="0.25">
      <c r="A18" s="178">
        <v>42461</v>
      </c>
      <c r="B18" s="105">
        <v>52876.460100000011</v>
      </c>
      <c r="C18" s="105">
        <v>2692.0267999999992</v>
      </c>
      <c r="D18" s="105">
        <v>21110.701239999999</v>
      </c>
      <c r="E18" s="105">
        <v>34767.640749999999</v>
      </c>
      <c r="F18" s="105">
        <v>11237.740400000001</v>
      </c>
      <c r="G18" s="105">
        <f t="shared" si="1"/>
        <v>0</v>
      </c>
      <c r="H18" s="105">
        <v>755.36811</v>
      </c>
      <c r="I18" s="105">
        <v>2580.4988700000004</v>
      </c>
      <c r="J18" s="105">
        <v>720.87308999999993</v>
      </c>
      <c r="K18" s="105">
        <f t="shared" si="0"/>
        <v>126741.30935999998</v>
      </c>
      <c r="N18" s="133"/>
    </row>
    <row r="19" spans="1:14" x14ac:dyDescent="0.25">
      <c r="A19" s="178">
        <v>42491</v>
      </c>
      <c r="B19" s="105">
        <v>53031.472710000009</v>
      </c>
      <c r="C19" s="105">
        <v>1658.83861</v>
      </c>
      <c r="D19" s="105">
        <v>24311.651690000002</v>
      </c>
      <c r="E19" s="105">
        <v>32100.354690000004</v>
      </c>
      <c r="F19" s="105">
        <v>11493.79977</v>
      </c>
      <c r="G19" s="105">
        <f t="shared" si="1"/>
        <v>0</v>
      </c>
      <c r="H19" s="105">
        <v>921.20569999999998</v>
      </c>
      <c r="I19" s="105">
        <v>3035.6623900000004</v>
      </c>
      <c r="J19" s="105">
        <v>889.9281400000001</v>
      </c>
      <c r="K19" s="105">
        <f t="shared" si="0"/>
        <v>127442.91370000002</v>
      </c>
      <c r="N19" s="133"/>
    </row>
    <row r="20" spans="1:14" x14ac:dyDescent="0.25">
      <c r="A20" s="178">
        <v>42522</v>
      </c>
      <c r="B20" s="105">
        <v>53638.964920000013</v>
      </c>
      <c r="C20" s="105">
        <v>1562.0002900000002</v>
      </c>
      <c r="D20" s="105">
        <v>28578.036459999999</v>
      </c>
      <c r="E20" s="105">
        <v>34416.142290000003</v>
      </c>
      <c r="F20" s="105">
        <v>12026.38139</v>
      </c>
      <c r="G20" s="105">
        <f t="shared" si="1"/>
        <v>0</v>
      </c>
      <c r="H20" s="105">
        <v>1054.4580599999999</v>
      </c>
      <c r="I20" s="105">
        <v>2717.3139800000004</v>
      </c>
      <c r="J20" s="105">
        <v>785.83393000000012</v>
      </c>
      <c r="K20" s="105">
        <f t="shared" si="0"/>
        <v>134779.13132000001</v>
      </c>
      <c r="N20" s="133"/>
    </row>
    <row r="21" spans="1:14" x14ac:dyDescent="0.25">
      <c r="A21" s="178">
        <v>42552</v>
      </c>
      <c r="B21" s="105">
        <v>56140.375420000011</v>
      </c>
      <c r="C21" s="105">
        <v>2969.4425699999997</v>
      </c>
      <c r="D21" s="105">
        <v>27210.756989999994</v>
      </c>
      <c r="E21" s="105">
        <v>34177.919420000006</v>
      </c>
      <c r="F21" s="105">
        <v>12295.810640000003</v>
      </c>
      <c r="G21" s="105">
        <f t="shared" si="1"/>
        <v>0</v>
      </c>
      <c r="H21" s="105">
        <v>1017.1959499999999</v>
      </c>
      <c r="I21" s="105">
        <v>3019.4429900000005</v>
      </c>
      <c r="J21" s="105">
        <v>818.94002999999998</v>
      </c>
      <c r="K21" s="105">
        <f t="shared" si="0"/>
        <v>137649.88401000001</v>
      </c>
      <c r="N21" s="133"/>
    </row>
    <row r="22" spans="1:14" x14ac:dyDescent="0.25">
      <c r="A22" s="178">
        <v>42583</v>
      </c>
      <c r="B22" s="105">
        <v>52271.776200000015</v>
      </c>
      <c r="C22" s="105">
        <v>1576.9023300000001</v>
      </c>
      <c r="D22" s="105">
        <v>27441.980210000002</v>
      </c>
      <c r="E22" s="105">
        <v>37808.311069999996</v>
      </c>
      <c r="F22" s="105">
        <v>12087.517400000001</v>
      </c>
      <c r="G22" s="105">
        <f t="shared" si="1"/>
        <v>0</v>
      </c>
      <c r="H22" s="105">
        <v>1039.9368200000001</v>
      </c>
      <c r="I22" s="105">
        <v>2281.3028600000002</v>
      </c>
      <c r="J22" s="105">
        <v>610.59438999999998</v>
      </c>
      <c r="K22" s="105">
        <f t="shared" si="0"/>
        <v>135118.32128000003</v>
      </c>
      <c r="N22" s="133"/>
    </row>
    <row r="23" spans="1:14" x14ac:dyDescent="0.25">
      <c r="A23" s="178">
        <v>42614</v>
      </c>
      <c r="B23" s="105">
        <v>56619.006139999998</v>
      </c>
      <c r="C23" s="105">
        <v>1559.7040200000001</v>
      </c>
      <c r="D23" s="105">
        <v>24442.540690000002</v>
      </c>
      <c r="E23" s="105">
        <v>34154.199509999999</v>
      </c>
      <c r="F23" s="105">
        <v>12389.09007</v>
      </c>
      <c r="G23" s="105">
        <f t="shared" si="1"/>
        <v>0</v>
      </c>
      <c r="H23" s="105">
        <v>1126.1409099999998</v>
      </c>
      <c r="I23" s="105">
        <v>3029.8625100000004</v>
      </c>
      <c r="J23" s="105">
        <v>793.32087000000001</v>
      </c>
      <c r="K23" s="105">
        <f t="shared" si="0"/>
        <v>134113.86471999998</v>
      </c>
      <c r="N23" s="133"/>
    </row>
    <row r="24" spans="1:14" x14ac:dyDescent="0.25">
      <c r="A24" s="178">
        <v>42644</v>
      </c>
      <c r="B24" s="105">
        <v>54225.901579999998</v>
      </c>
      <c r="C24" s="105">
        <v>2702.2901900000002</v>
      </c>
      <c r="D24" s="105">
        <v>25696.008329999997</v>
      </c>
      <c r="E24" s="105">
        <v>33335.882140000002</v>
      </c>
      <c r="F24" s="105">
        <v>12867.27154</v>
      </c>
      <c r="G24" s="105">
        <f t="shared" si="1"/>
        <v>0</v>
      </c>
      <c r="H24" s="105">
        <v>1197.1613100000002</v>
      </c>
      <c r="I24" s="105">
        <v>4894.0590100000009</v>
      </c>
      <c r="J24" s="105">
        <v>639.54579000000001</v>
      </c>
      <c r="K24" s="105">
        <f t="shared" si="0"/>
        <v>135558.11989</v>
      </c>
      <c r="N24" s="133"/>
    </row>
    <row r="25" spans="1:14" x14ac:dyDescent="0.25">
      <c r="A25" s="178">
        <v>42675</v>
      </c>
      <c r="B25" s="105">
        <v>51514.60517000001</v>
      </c>
      <c r="C25" s="105">
        <v>2687.3163200000004</v>
      </c>
      <c r="D25" s="105">
        <v>28213.699289999997</v>
      </c>
      <c r="E25" s="105">
        <v>34615.160149999996</v>
      </c>
      <c r="F25" s="105">
        <v>12135.444810000001</v>
      </c>
      <c r="G25" s="105">
        <f t="shared" si="1"/>
        <v>0</v>
      </c>
      <c r="H25" s="105">
        <v>844.37549000000013</v>
      </c>
      <c r="I25" s="105">
        <v>2697.0941800000005</v>
      </c>
      <c r="J25" s="105">
        <v>485.41979000000003</v>
      </c>
      <c r="K25" s="105">
        <f t="shared" si="0"/>
        <v>133193.11520000003</v>
      </c>
      <c r="N25" s="133"/>
    </row>
    <row r="26" spans="1:14" x14ac:dyDescent="0.25">
      <c r="A26" s="178">
        <v>42705</v>
      </c>
      <c r="B26" s="105">
        <v>56495.826250000006</v>
      </c>
      <c r="C26" s="105">
        <v>1671.4397100000003</v>
      </c>
      <c r="D26" s="105">
        <v>46913.868569999999</v>
      </c>
      <c r="E26" s="105">
        <v>38544.692820000011</v>
      </c>
      <c r="F26" s="105">
        <v>12832.299949999999</v>
      </c>
      <c r="G26" s="105">
        <f t="shared" si="1"/>
        <v>0</v>
      </c>
      <c r="H26" s="105">
        <v>1286.6007</v>
      </c>
      <c r="I26" s="105">
        <v>3382.5507800000005</v>
      </c>
      <c r="J26" s="105">
        <v>757.09724000000006</v>
      </c>
      <c r="K26" s="105">
        <f t="shared" si="0"/>
        <v>161884.37602000003</v>
      </c>
      <c r="N26" s="133"/>
    </row>
    <row r="27" spans="1:14" s="1" customFormat="1" x14ac:dyDescent="0.25">
      <c r="A27" s="177">
        <v>42736</v>
      </c>
      <c r="B27" s="141">
        <v>61748.431060000003</v>
      </c>
      <c r="C27" s="141">
        <v>2891.3994000000002</v>
      </c>
      <c r="D27" s="141">
        <v>14239.163140000001</v>
      </c>
      <c r="E27" s="141">
        <v>43423.439249999996</v>
      </c>
      <c r="F27" s="141">
        <v>14658.211619999998</v>
      </c>
      <c r="G27" s="141">
        <f t="shared" si="1"/>
        <v>0</v>
      </c>
      <c r="H27" s="141">
        <v>1093.4953399999999</v>
      </c>
      <c r="I27" s="141">
        <v>2670.3036399999996</v>
      </c>
      <c r="J27" s="141">
        <v>822.73920999999996</v>
      </c>
      <c r="K27" s="141">
        <f t="shared" si="0"/>
        <v>141547.18265999999</v>
      </c>
      <c r="N27" s="43"/>
    </row>
    <row r="28" spans="1:14" x14ac:dyDescent="0.25">
      <c r="A28" s="178">
        <v>42767</v>
      </c>
      <c r="B28" s="105">
        <v>53984.847150000009</v>
      </c>
      <c r="C28" s="105">
        <v>1654.67877</v>
      </c>
      <c r="D28" s="105">
        <v>19790.305030000003</v>
      </c>
      <c r="E28" s="105">
        <v>33497.75172</v>
      </c>
      <c r="F28" s="105">
        <v>11156.98827</v>
      </c>
      <c r="G28" s="105">
        <f t="shared" si="1"/>
        <v>0</v>
      </c>
      <c r="H28" s="105">
        <v>829.54503</v>
      </c>
      <c r="I28" s="105">
        <v>2640.7270899999999</v>
      </c>
      <c r="J28" s="105">
        <v>933.91217999999969</v>
      </c>
      <c r="K28" s="105">
        <f t="shared" si="0"/>
        <v>124488.75524</v>
      </c>
      <c r="N28" s="133"/>
    </row>
    <row r="29" spans="1:14" x14ac:dyDescent="0.25">
      <c r="A29" s="178">
        <v>42795</v>
      </c>
      <c r="B29" s="105">
        <v>49113.877170000007</v>
      </c>
      <c r="C29" s="105">
        <v>1705.8208500000003</v>
      </c>
      <c r="D29" s="105">
        <v>28151.645379999998</v>
      </c>
      <c r="E29" s="105">
        <v>30370.79711</v>
      </c>
      <c r="F29" s="105">
        <v>11835.46362</v>
      </c>
      <c r="G29" s="105">
        <f t="shared" si="1"/>
        <v>0</v>
      </c>
      <c r="H29" s="105">
        <v>1084.1666100000002</v>
      </c>
      <c r="I29" s="105">
        <v>3369.3933400000001</v>
      </c>
      <c r="J29" s="105">
        <v>1021.4130099999999</v>
      </c>
      <c r="K29" s="105">
        <f t="shared" si="0"/>
        <v>126652.57709000001</v>
      </c>
      <c r="N29" s="133"/>
    </row>
    <row r="30" spans="1:14" x14ac:dyDescent="0.25">
      <c r="A30" s="178">
        <v>42826</v>
      </c>
      <c r="B30" s="105">
        <v>58032.522430000005</v>
      </c>
      <c r="C30" s="105">
        <v>3564.5676799999997</v>
      </c>
      <c r="D30" s="105">
        <v>21027.346399999999</v>
      </c>
      <c r="E30" s="105">
        <v>36443.936390000003</v>
      </c>
      <c r="F30" s="105">
        <v>12882.461360000003</v>
      </c>
      <c r="G30" s="105">
        <f t="shared" si="1"/>
        <v>0</v>
      </c>
      <c r="H30" s="105">
        <v>1033.3795700000001</v>
      </c>
      <c r="I30" s="105">
        <v>3079.6249800000001</v>
      </c>
      <c r="J30" s="105">
        <v>918.19652000000008</v>
      </c>
      <c r="K30" s="105">
        <f t="shared" si="0"/>
        <v>136982.03532999998</v>
      </c>
      <c r="N30" s="133"/>
    </row>
    <row r="31" spans="1:14" x14ac:dyDescent="0.25">
      <c r="A31" s="178">
        <v>42856</v>
      </c>
      <c r="B31" s="105">
        <v>53200.845790000007</v>
      </c>
      <c r="C31" s="105">
        <v>3270.5134200000007</v>
      </c>
      <c r="D31" s="105">
        <v>27116.6793</v>
      </c>
      <c r="E31" s="105">
        <v>32685.011329999994</v>
      </c>
      <c r="F31" s="105">
        <v>12748.698610000003</v>
      </c>
      <c r="G31" s="105">
        <f t="shared" si="1"/>
        <v>0</v>
      </c>
      <c r="H31" s="105">
        <v>1080.2380900000001</v>
      </c>
      <c r="I31" s="105">
        <v>2987.6836200000002</v>
      </c>
      <c r="J31" s="105">
        <v>875.20796999999982</v>
      </c>
      <c r="K31" s="105">
        <f t="shared" si="0"/>
        <v>133964.87813</v>
      </c>
      <c r="N31" s="133"/>
    </row>
    <row r="32" spans="1:14" x14ac:dyDescent="0.25">
      <c r="A32" s="178">
        <v>42887</v>
      </c>
      <c r="B32" s="105">
        <v>54936.417710000009</v>
      </c>
      <c r="C32" s="105">
        <v>3227.9090000000001</v>
      </c>
      <c r="D32" s="105">
        <v>26477.453390000002</v>
      </c>
      <c r="E32" s="105">
        <v>35805.581279999999</v>
      </c>
      <c r="F32" s="105">
        <v>13194.130810000001</v>
      </c>
      <c r="G32" s="105">
        <f t="shared" si="1"/>
        <v>0</v>
      </c>
      <c r="H32" s="105">
        <v>933.71783000000005</v>
      </c>
      <c r="I32" s="105">
        <v>2955.1043800000002</v>
      </c>
      <c r="J32" s="105">
        <v>897.74013999999988</v>
      </c>
      <c r="K32" s="105">
        <f t="shared" si="0"/>
        <v>138428.05454000001</v>
      </c>
      <c r="N32" s="133"/>
    </row>
    <row r="33" spans="1:14" x14ac:dyDescent="0.25">
      <c r="A33" s="178">
        <v>42917</v>
      </c>
      <c r="B33" s="105">
        <v>56019.496350000001</v>
      </c>
      <c r="C33" s="105">
        <v>4100.5777800000005</v>
      </c>
      <c r="D33" s="105">
        <v>26244.965319999999</v>
      </c>
      <c r="E33" s="105">
        <v>35818.211360000001</v>
      </c>
      <c r="F33" s="105">
        <v>13861.89061</v>
      </c>
      <c r="G33" s="105">
        <f t="shared" si="1"/>
        <v>0</v>
      </c>
      <c r="H33" s="105">
        <v>991.93765000000008</v>
      </c>
      <c r="I33" s="105">
        <v>4388.1050599999999</v>
      </c>
      <c r="J33" s="105">
        <v>5525.6145300000017</v>
      </c>
      <c r="K33" s="105">
        <f t="shared" si="0"/>
        <v>146950.79866</v>
      </c>
      <c r="N33" s="133"/>
    </row>
    <row r="34" spans="1:14" x14ac:dyDescent="0.25">
      <c r="A34" s="178">
        <v>42948</v>
      </c>
      <c r="B34" s="105">
        <v>57298.49311000001</v>
      </c>
      <c r="C34" s="105">
        <v>1737.2243900000001</v>
      </c>
      <c r="D34" s="105">
        <v>29986.2487</v>
      </c>
      <c r="E34" s="105">
        <v>36425.900600000001</v>
      </c>
      <c r="F34" s="105">
        <v>13842.103060000003</v>
      </c>
      <c r="G34" s="105">
        <f t="shared" si="1"/>
        <v>0</v>
      </c>
      <c r="H34" s="105">
        <v>1121.77495</v>
      </c>
      <c r="I34" s="105">
        <v>3405.7010200000004</v>
      </c>
      <c r="J34" s="105">
        <v>938.84675000000004</v>
      </c>
      <c r="K34" s="105">
        <f t="shared" si="0"/>
        <v>144756.29258000001</v>
      </c>
      <c r="N34" s="133"/>
    </row>
    <row r="35" spans="1:14" x14ac:dyDescent="0.25">
      <c r="A35" s="178">
        <v>42979</v>
      </c>
      <c r="B35" s="105">
        <v>58957.372740000013</v>
      </c>
      <c r="C35" s="105">
        <v>1680.7473900000005</v>
      </c>
      <c r="D35" s="105">
        <v>26407.31957</v>
      </c>
      <c r="E35" s="105">
        <v>37025.077200000007</v>
      </c>
      <c r="F35" s="105">
        <v>14262.8362</v>
      </c>
      <c r="G35" s="105">
        <f t="shared" si="1"/>
        <v>0</v>
      </c>
      <c r="H35" s="105">
        <v>948.3112000000001</v>
      </c>
      <c r="I35" s="105">
        <v>6322.37781</v>
      </c>
      <c r="J35" s="105">
        <v>852.80115000000001</v>
      </c>
      <c r="K35" s="105">
        <f t="shared" ref="K35:K66" si="2">SUM(B35:J35)</f>
        <v>146456.84326000002</v>
      </c>
      <c r="N35" s="133"/>
    </row>
    <row r="36" spans="1:14" x14ac:dyDescent="0.25">
      <c r="A36" s="178">
        <v>43009</v>
      </c>
      <c r="B36" s="105">
        <v>57966.421199999997</v>
      </c>
      <c r="C36" s="105">
        <v>2801.1796400000003</v>
      </c>
      <c r="D36" s="105">
        <v>25808.870870000002</v>
      </c>
      <c r="E36" s="105">
        <v>35431.159869999996</v>
      </c>
      <c r="F36" s="105">
        <v>14170.340769999999</v>
      </c>
      <c r="G36" s="105">
        <f t="shared" si="1"/>
        <v>0</v>
      </c>
      <c r="H36" s="105">
        <v>1052.85564</v>
      </c>
      <c r="I36" s="105">
        <v>2694.7087400000005</v>
      </c>
      <c r="J36" s="105">
        <v>778.61712999999986</v>
      </c>
      <c r="K36" s="105">
        <f t="shared" si="2"/>
        <v>140704.15385999999</v>
      </c>
      <c r="N36" s="133"/>
    </row>
    <row r="37" spans="1:14" x14ac:dyDescent="0.25">
      <c r="A37" s="178">
        <v>43040</v>
      </c>
      <c r="B37" s="105">
        <v>58618.284200000002</v>
      </c>
      <c r="C37" s="105">
        <v>1771.2345599999999</v>
      </c>
      <c r="D37" s="105">
        <v>26588.258870000001</v>
      </c>
      <c r="E37" s="105">
        <v>35591.554499999998</v>
      </c>
      <c r="F37" s="105">
        <v>13941.329459999999</v>
      </c>
      <c r="G37" s="105">
        <f t="shared" si="1"/>
        <v>0</v>
      </c>
      <c r="H37" s="105">
        <v>956.49479000000008</v>
      </c>
      <c r="I37" s="105">
        <v>2658.7763100000002</v>
      </c>
      <c r="J37" s="105">
        <v>732.69368999999983</v>
      </c>
      <c r="K37" s="105">
        <f t="shared" si="2"/>
        <v>140858.62637999997</v>
      </c>
      <c r="N37" s="133"/>
    </row>
    <row r="38" spans="1:14" x14ac:dyDescent="0.25">
      <c r="A38" s="178">
        <v>43070</v>
      </c>
      <c r="B38" s="105">
        <v>57645.180530000005</v>
      </c>
      <c r="C38" s="105">
        <v>1987.2838300000001</v>
      </c>
      <c r="D38" s="105">
        <v>44888.805209999999</v>
      </c>
      <c r="E38" s="105">
        <v>35643.259740000001</v>
      </c>
      <c r="F38" s="105">
        <v>14548.400820000001</v>
      </c>
      <c r="G38" s="105">
        <f t="shared" si="1"/>
        <v>0</v>
      </c>
      <c r="H38" s="105">
        <v>993.72133000000008</v>
      </c>
      <c r="I38" s="105">
        <v>3332.6534200000001</v>
      </c>
      <c r="J38" s="105">
        <v>945.66277000000002</v>
      </c>
      <c r="K38" s="105">
        <f t="shared" si="2"/>
        <v>159984.96765000001</v>
      </c>
      <c r="N38" s="133"/>
    </row>
    <row r="39" spans="1:14" s="1" customFormat="1" x14ac:dyDescent="0.25">
      <c r="A39" s="177">
        <v>43101</v>
      </c>
      <c r="B39" s="141">
        <v>60805.987280000001</v>
      </c>
      <c r="C39" s="141">
        <v>3083.9645700000001</v>
      </c>
      <c r="D39" s="141">
        <v>17673.15782</v>
      </c>
      <c r="E39" s="141">
        <v>39719.249840000004</v>
      </c>
      <c r="F39" s="141">
        <v>17846.319949999997</v>
      </c>
      <c r="G39" s="141">
        <v>10190.63711</v>
      </c>
      <c r="H39" s="141">
        <v>1440.0426100000004</v>
      </c>
      <c r="I39" s="141">
        <v>3587.0596200000005</v>
      </c>
      <c r="J39" s="141">
        <v>1079.1328199999998</v>
      </c>
      <c r="K39" s="141">
        <f t="shared" si="2"/>
        <v>155425.55162000004</v>
      </c>
      <c r="N39" s="43"/>
    </row>
    <row r="40" spans="1:14" x14ac:dyDescent="0.25">
      <c r="A40" s="178">
        <v>43132</v>
      </c>
      <c r="B40" s="105">
        <v>46957.181700000001</v>
      </c>
      <c r="C40" s="105">
        <v>1824.998</v>
      </c>
      <c r="D40" s="105">
        <v>19462.316959999996</v>
      </c>
      <c r="E40" s="105">
        <v>35440.551270000011</v>
      </c>
      <c r="F40" s="105">
        <v>13014.387220000002</v>
      </c>
      <c r="G40" s="105">
        <v>10016.28026</v>
      </c>
      <c r="H40" s="105">
        <v>910.45705000000009</v>
      </c>
      <c r="I40" s="105">
        <v>2938.7399200000004</v>
      </c>
      <c r="J40" s="105">
        <v>645.07676000000004</v>
      </c>
      <c r="K40" s="105">
        <f t="shared" si="2"/>
        <v>131209.98914000002</v>
      </c>
    </row>
    <row r="41" spans="1:14" x14ac:dyDescent="0.25">
      <c r="A41" s="178">
        <v>43160</v>
      </c>
      <c r="B41" s="105">
        <v>46375.583349999994</v>
      </c>
      <c r="C41" s="105">
        <v>1894.8845100000005</v>
      </c>
      <c r="D41" s="105">
        <v>27146.537620000003</v>
      </c>
      <c r="E41" s="105">
        <v>34874.88076</v>
      </c>
      <c r="F41" s="105">
        <v>12974.15155</v>
      </c>
      <c r="G41" s="105">
        <v>13397.56165</v>
      </c>
      <c r="H41" s="105">
        <v>1466.38741</v>
      </c>
      <c r="I41" s="105">
        <v>3170.0049600000002</v>
      </c>
      <c r="J41" s="105">
        <v>709.26911000000007</v>
      </c>
      <c r="K41" s="105">
        <f t="shared" si="2"/>
        <v>142009.26091999997</v>
      </c>
    </row>
    <row r="42" spans="1:14" x14ac:dyDescent="0.25">
      <c r="A42" s="178">
        <v>43191</v>
      </c>
      <c r="B42" s="105">
        <v>56722.482560000004</v>
      </c>
      <c r="C42" s="105">
        <v>3016.9174900000003</v>
      </c>
      <c r="D42" s="105">
        <v>26261.301370000001</v>
      </c>
      <c r="E42" s="105">
        <v>36059.405610000009</v>
      </c>
      <c r="F42" s="105">
        <v>14149.439700000001</v>
      </c>
      <c r="G42" s="105">
        <v>11307.31243</v>
      </c>
      <c r="H42" s="105">
        <v>879.42583000000002</v>
      </c>
      <c r="I42" s="105">
        <v>3717.9130700000001</v>
      </c>
      <c r="J42" s="105">
        <v>752.16555000000005</v>
      </c>
      <c r="K42" s="105">
        <f t="shared" si="2"/>
        <v>152866.36361</v>
      </c>
    </row>
    <row r="43" spans="1:14" x14ac:dyDescent="0.25">
      <c r="A43" s="178">
        <v>43221</v>
      </c>
      <c r="B43" s="105">
        <v>57104.475720000002</v>
      </c>
      <c r="C43" s="105">
        <v>1837.6491000000001</v>
      </c>
      <c r="D43" s="105">
        <v>26772.697120000001</v>
      </c>
      <c r="E43" s="105">
        <v>36933.393660000009</v>
      </c>
      <c r="F43" s="105">
        <v>14330.669099999997</v>
      </c>
      <c r="G43" s="105">
        <v>11361.266669999999</v>
      </c>
      <c r="H43" s="105">
        <v>882.67991000000018</v>
      </c>
      <c r="I43" s="105">
        <v>3047.5922999999998</v>
      </c>
      <c r="J43" s="105">
        <v>740.58952999999997</v>
      </c>
      <c r="K43" s="105">
        <f t="shared" si="2"/>
        <v>153011.01311000003</v>
      </c>
    </row>
    <row r="44" spans="1:14" x14ac:dyDescent="0.25">
      <c r="A44" s="178">
        <v>43252</v>
      </c>
      <c r="B44" s="105">
        <v>60674.974080000007</v>
      </c>
      <c r="C44" s="105">
        <v>2045.86034</v>
      </c>
      <c r="D44" s="105">
        <v>27664.177540000001</v>
      </c>
      <c r="E44" s="105">
        <v>35680.956040000005</v>
      </c>
      <c r="F44" s="105">
        <v>14833.143290000004</v>
      </c>
      <c r="G44" s="105">
        <v>11985.07159</v>
      </c>
      <c r="H44" s="105">
        <v>893.32231000000013</v>
      </c>
      <c r="I44" s="105">
        <v>3279.6438399999997</v>
      </c>
      <c r="J44" s="105">
        <v>801.00728000000004</v>
      </c>
      <c r="K44" s="105">
        <f t="shared" si="2"/>
        <v>157858.15630999999</v>
      </c>
    </row>
    <row r="45" spans="1:14" x14ac:dyDescent="0.25">
      <c r="A45" s="178">
        <v>43282</v>
      </c>
      <c r="B45" s="105">
        <v>59535.68993</v>
      </c>
      <c r="C45" s="105">
        <v>2965.2989200000002</v>
      </c>
      <c r="D45" s="105">
        <v>28167.801979999997</v>
      </c>
      <c r="E45" s="105">
        <v>37942.331400000003</v>
      </c>
      <c r="F45" s="105">
        <v>14670.203159999997</v>
      </c>
      <c r="G45" s="105">
        <v>12861.99538</v>
      </c>
      <c r="H45" s="105">
        <v>1053.4028999999998</v>
      </c>
      <c r="I45" s="105">
        <v>3413.0619000000006</v>
      </c>
      <c r="J45" s="105">
        <v>748.48657000000003</v>
      </c>
      <c r="K45" s="105">
        <f t="shared" si="2"/>
        <v>161358.27214000002</v>
      </c>
    </row>
    <row r="46" spans="1:14" x14ac:dyDescent="0.25">
      <c r="A46" s="178">
        <v>43313</v>
      </c>
      <c r="B46" s="105">
        <v>59526.997510000008</v>
      </c>
      <c r="C46" s="105">
        <v>1945.1416800000004</v>
      </c>
      <c r="D46" s="105">
        <v>29395.51658</v>
      </c>
      <c r="E46" s="105">
        <v>38861.511490000012</v>
      </c>
      <c r="F46" s="105">
        <v>14959.671470000001</v>
      </c>
      <c r="G46" s="105">
        <v>12472.8202</v>
      </c>
      <c r="H46" s="105">
        <v>1176.0812000000003</v>
      </c>
      <c r="I46" s="105">
        <v>3005.6430800000003</v>
      </c>
      <c r="J46" s="105">
        <v>615.81241999999997</v>
      </c>
      <c r="K46" s="105">
        <f t="shared" si="2"/>
        <v>161959.19563</v>
      </c>
    </row>
    <row r="47" spans="1:14" x14ac:dyDescent="0.25">
      <c r="A47" s="178">
        <v>43344</v>
      </c>
      <c r="B47" s="105">
        <v>67346.944329999998</v>
      </c>
      <c r="C47" s="105">
        <v>1942.2094600000003</v>
      </c>
      <c r="D47" s="105">
        <v>26307.311610000001</v>
      </c>
      <c r="E47" s="105">
        <v>40063.653300000005</v>
      </c>
      <c r="F47" s="105">
        <v>16147.71911</v>
      </c>
      <c r="G47" s="105">
        <v>10177.74898</v>
      </c>
      <c r="H47" s="105">
        <v>971.57844</v>
      </c>
      <c r="I47" s="105">
        <v>3116.0598100000002</v>
      </c>
      <c r="J47" s="105">
        <v>731.5367</v>
      </c>
      <c r="K47" s="105">
        <f t="shared" si="2"/>
        <v>166804.76174000002</v>
      </c>
    </row>
    <row r="48" spans="1:14" x14ac:dyDescent="0.25">
      <c r="A48" s="178">
        <v>43374</v>
      </c>
      <c r="B48" s="105">
        <v>61396.274540000006</v>
      </c>
      <c r="C48" s="105">
        <v>2939.4448200000002</v>
      </c>
      <c r="D48" s="105">
        <v>29844.607070000002</v>
      </c>
      <c r="E48" s="105">
        <v>36367.38248</v>
      </c>
      <c r="F48" s="105">
        <v>16011.592649999999</v>
      </c>
      <c r="G48" s="105">
        <v>11046.62168</v>
      </c>
      <c r="H48" s="105">
        <v>1022.5290799999999</v>
      </c>
      <c r="I48" s="105">
        <v>3317.5950999999995</v>
      </c>
      <c r="J48" s="105">
        <v>694.96542000000011</v>
      </c>
      <c r="K48" s="105">
        <f t="shared" si="2"/>
        <v>162641.01284000001</v>
      </c>
    </row>
    <row r="49" spans="1:11" x14ac:dyDescent="0.25">
      <c r="A49" s="178">
        <v>43405</v>
      </c>
      <c r="B49" s="105">
        <v>66371.899510000003</v>
      </c>
      <c r="C49" s="105">
        <v>2046.0629499999998</v>
      </c>
      <c r="D49" s="105">
        <v>28528.56625</v>
      </c>
      <c r="E49" s="105">
        <v>40183.520080000009</v>
      </c>
      <c r="F49" s="105">
        <v>16845.267489999998</v>
      </c>
      <c r="G49" s="105">
        <v>13073.366259999999</v>
      </c>
      <c r="H49" s="105">
        <v>1522.4829399999999</v>
      </c>
      <c r="I49" s="105">
        <v>3020.29421</v>
      </c>
      <c r="J49" s="105">
        <v>581.26784000000009</v>
      </c>
      <c r="K49" s="105">
        <f t="shared" si="2"/>
        <v>172172.72753</v>
      </c>
    </row>
    <row r="50" spans="1:11" x14ac:dyDescent="0.25">
      <c r="A50" s="178">
        <v>43435</v>
      </c>
      <c r="B50" s="105">
        <v>62400.635750000001</v>
      </c>
      <c r="C50" s="105">
        <v>1949.6077300000002</v>
      </c>
      <c r="D50" s="105">
        <v>45222.901470000004</v>
      </c>
      <c r="E50" s="105">
        <v>38551.96946</v>
      </c>
      <c r="F50" s="105">
        <v>15457.22219</v>
      </c>
      <c r="G50" s="105">
        <v>15855.179990000001</v>
      </c>
      <c r="H50" s="105">
        <v>839.39068999999995</v>
      </c>
      <c r="I50" s="105">
        <v>3014.1352900000006</v>
      </c>
      <c r="J50" s="105">
        <v>644.95997999999997</v>
      </c>
      <c r="K50" s="105">
        <f t="shared" si="2"/>
        <v>183936.00255000003</v>
      </c>
    </row>
    <row r="51" spans="1:11" s="1" customFormat="1" x14ac:dyDescent="0.25">
      <c r="A51" s="177">
        <v>43466</v>
      </c>
      <c r="B51" s="141">
        <v>69802.556559999997</v>
      </c>
      <c r="C51" s="141">
        <v>2989.1624900000006</v>
      </c>
      <c r="D51" s="141">
        <v>16047.824460000003</v>
      </c>
      <c r="E51" s="141">
        <v>43335.890380000004</v>
      </c>
      <c r="F51" s="141">
        <v>18581.845250000002</v>
      </c>
      <c r="G51" s="142">
        <v>0</v>
      </c>
      <c r="H51" s="141">
        <v>1639.83296</v>
      </c>
      <c r="I51" s="141">
        <v>4205.4008000000003</v>
      </c>
      <c r="J51" s="141">
        <v>1490.8420800000001</v>
      </c>
      <c r="K51" s="141">
        <f t="shared" si="2"/>
        <v>158093.35498000003</v>
      </c>
    </row>
    <row r="52" spans="1:11" x14ac:dyDescent="0.25">
      <c r="A52" s="178">
        <v>43497</v>
      </c>
      <c r="B52" s="105">
        <v>62587.871370000008</v>
      </c>
      <c r="C52" s="105">
        <v>2073.6736300000002</v>
      </c>
      <c r="D52" s="105">
        <v>20790.79088</v>
      </c>
      <c r="E52" s="105">
        <v>39067.462789999998</v>
      </c>
      <c r="F52" s="105">
        <v>15089.698949999998</v>
      </c>
      <c r="G52" s="134">
        <v>0</v>
      </c>
      <c r="H52" s="105">
        <v>818.77809999999988</v>
      </c>
      <c r="I52" s="105">
        <v>3320.9861599999999</v>
      </c>
      <c r="J52" s="105">
        <v>860.87423000000001</v>
      </c>
      <c r="K52" s="105">
        <f t="shared" si="2"/>
        <v>144610.13610999996</v>
      </c>
    </row>
    <row r="53" spans="1:11" x14ac:dyDescent="0.25">
      <c r="A53" s="178">
        <v>43525</v>
      </c>
      <c r="B53" s="105">
        <v>67011.509470000005</v>
      </c>
      <c r="C53" s="105">
        <v>1940.8282000000004</v>
      </c>
      <c r="D53" s="105">
        <v>15876.96465</v>
      </c>
      <c r="E53" s="105">
        <v>36737.724900000008</v>
      </c>
      <c r="F53" s="105">
        <v>14719.649880000001</v>
      </c>
      <c r="G53" s="105">
        <v>7470.7435499999974</v>
      </c>
      <c r="H53" s="105">
        <v>944.59037999999998</v>
      </c>
      <c r="I53" s="105">
        <v>2758.0304499999997</v>
      </c>
      <c r="J53" s="105">
        <v>441.47147000000007</v>
      </c>
      <c r="K53" s="105">
        <f t="shared" si="2"/>
        <v>147901.51295</v>
      </c>
    </row>
    <row r="54" spans="1:11" x14ac:dyDescent="0.25">
      <c r="A54" s="178">
        <v>43556</v>
      </c>
      <c r="B54" s="105">
        <v>59352.333410000007</v>
      </c>
      <c r="C54" s="105">
        <v>3092.0455100000004</v>
      </c>
      <c r="D54" s="105">
        <v>18493.347739999997</v>
      </c>
      <c r="E54" s="105">
        <v>38556.974329999997</v>
      </c>
      <c r="F54" s="105">
        <v>15497.907030000004</v>
      </c>
      <c r="G54" s="105">
        <v>9687.3568400000004</v>
      </c>
      <c r="H54" s="105">
        <v>928.58314999999993</v>
      </c>
      <c r="I54" s="105">
        <v>2919.0324899999996</v>
      </c>
      <c r="J54" s="105">
        <v>514.54830000000004</v>
      </c>
      <c r="K54" s="105">
        <f t="shared" si="2"/>
        <v>149042.12880000001</v>
      </c>
    </row>
    <row r="55" spans="1:11" x14ac:dyDescent="0.25">
      <c r="A55" s="178">
        <v>43586</v>
      </c>
      <c r="B55" s="105">
        <v>65212.269150000007</v>
      </c>
      <c r="C55" s="105">
        <v>1986.9162900000001</v>
      </c>
      <c r="D55" s="105">
        <v>17956.88133</v>
      </c>
      <c r="E55" s="105">
        <v>38964.905200000001</v>
      </c>
      <c r="F55" s="105">
        <v>16006.265190000004</v>
      </c>
      <c r="G55" s="105">
        <v>9193.0242800000015</v>
      </c>
      <c r="H55" s="105">
        <v>940.62273000000005</v>
      </c>
      <c r="I55" s="105">
        <v>3212.5556799999999</v>
      </c>
      <c r="J55" s="105">
        <v>740.93234999999993</v>
      </c>
      <c r="K55" s="105">
        <f t="shared" si="2"/>
        <v>154214.37220000001</v>
      </c>
    </row>
    <row r="56" spans="1:11" x14ac:dyDescent="0.25">
      <c r="A56" s="178">
        <v>43617</v>
      </c>
      <c r="B56" s="105">
        <v>66348.292110000009</v>
      </c>
      <c r="C56" s="105">
        <v>1920.7057400000001</v>
      </c>
      <c r="D56" s="105">
        <v>16335.696480000001</v>
      </c>
      <c r="E56" s="105">
        <v>39175.631850000005</v>
      </c>
      <c r="F56" s="105">
        <v>16168.633790000002</v>
      </c>
      <c r="G56" s="105">
        <v>8435.0479099999993</v>
      </c>
      <c r="H56" s="105">
        <v>863.03836999999999</v>
      </c>
      <c r="I56" s="105">
        <v>2593.5643300000002</v>
      </c>
      <c r="J56" s="105">
        <v>470.68688000000003</v>
      </c>
      <c r="K56" s="105">
        <f t="shared" si="2"/>
        <v>152311.29746</v>
      </c>
    </row>
    <row r="57" spans="1:11" x14ac:dyDescent="0.25">
      <c r="A57" s="178">
        <v>43647</v>
      </c>
      <c r="B57" s="105">
        <v>66649.456000000006</v>
      </c>
      <c r="C57" s="105">
        <v>3118.08439</v>
      </c>
      <c r="D57" s="105">
        <v>19472.003359999999</v>
      </c>
      <c r="E57" s="105">
        <v>36890.632100000003</v>
      </c>
      <c r="F57" s="105">
        <v>16761.127519999998</v>
      </c>
      <c r="G57" s="105">
        <v>10602.853490000001</v>
      </c>
      <c r="H57" s="105">
        <v>1807.4893199999999</v>
      </c>
      <c r="I57" s="105">
        <v>3270.4197899999999</v>
      </c>
      <c r="J57" s="105">
        <v>875.51570000000004</v>
      </c>
      <c r="K57" s="105">
        <f t="shared" si="2"/>
        <v>159447.58166999999</v>
      </c>
    </row>
    <row r="58" spans="1:11" x14ac:dyDescent="0.25">
      <c r="A58" s="178">
        <v>43678</v>
      </c>
      <c r="B58" s="105">
        <v>68260.349739999991</v>
      </c>
      <c r="C58" s="105">
        <v>2015.6759199999999</v>
      </c>
      <c r="D58" s="105">
        <v>17717.55241</v>
      </c>
      <c r="E58" s="105">
        <v>40882.343120000005</v>
      </c>
      <c r="F58" s="105">
        <v>16643.969860000001</v>
      </c>
      <c r="G58" s="105">
        <v>8550.9047199999986</v>
      </c>
      <c r="H58" s="105">
        <v>922.11108000000013</v>
      </c>
      <c r="I58" s="105">
        <v>3824.4447300000006</v>
      </c>
      <c r="J58" s="105">
        <v>992.41439000000014</v>
      </c>
      <c r="K58" s="105">
        <f t="shared" si="2"/>
        <v>159809.76596999998</v>
      </c>
    </row>
    <row r="59" spans="1:11" x14ac:dyDescent="0.25">
      <c r="A59" s="178">
        <v>43709</v>
      </c>
      <c r="B59" s="105">
        <v>59490.992050000008</v>
      </c>
      <c r="C59" s="105">
        <v>1940.7573500000003</v>
      </c>
      <c r="D59" s="105">
        <v>17756.144459999996</v>
      </c>
      <c r="E59" s="105">
        <v>43852.207890000012</v>
      </c>
      <c r="F59" s="105">
        <v>17396.332030000005</v>
      </c>
      <c r="G59" s="105">
        <v>8407.4710099999993</v>
      </c>
      <c r="H59" s="105">
        <v>1190.0934300000001</v>
      </c>
      <c r="I59" s="105">
        <v>2863.4196300000003</v>
      </c>
      <c r="J59" s="105">
        <v>542.6904199999999</v>
      </c>
      <c r="K59" s="105">
        <f t="shared" si="2"/>
        <v>153440.10827000003</v>
      </c>
    </row>
    <row r="60" spans="1:11" x14ac:dyDescent="0.25">
      <c r="A60" s="178">
        <v>43739</v>
      </c>
      <c r="B60" s="105">
        <v>66097.499590000007</v>
      </c>
      <c r="C60" s="105">
        <v>2940.9870700000006</v>
      </c>
      <c r="D60" s="105">
        <v>21112.412939999998</v>
      </c>
      <c r="E60" s="105">
        <v>39754.196069999998</v>
      </c>
      <c r="F60" s="105">
        <v>17838.758980000002</v>
      </c>
      <c r="G60" s="105">
        <v>9720.1373000000003</v>
      </c>
      <c r="H60" s="105">
        <v>1262.3648000000001</v>
      </c>
      <c r="I60" s="105">
        <v>2735.5331200000001</v>
      </c>
      <c r="J60" s="105">
        <v>540.67553000000009</v>
      </c>
      <c r="K60" s="105">
        <f t="shared" si="2"/>
        <v>162002.56540000005</v>
      </c>
    </row>
    <row r="61" spans="1:11" x14ac:dyDescent="0.25">
      <c r="A61" s="178">
        <v>43770</v>
      </c>
      <c r="B61" s="105">
        <v>68509.395169999989</v>
      </c>
      <c r="C61" s="105">
        <v>1988.2739300000001</v>
      </c>
      <c r="D61" s="105">
        <v>16708.499609999999</v>
      </c>
      <c r="E61" s="105">
        <v>40635.887560000003</v>
      </c>
      <c r="F61" s="105">
        <v>18049.213589999999</v>
      </c>
      <c r="G61" s="105">
        <v>10664.395650000002</v>
      </c>
      <c r="H61" s="105">
        <v>921.64698999999996</v>
      </c>
      <c r="I61" s="105">
        <v>2849.29412</v>
      </c>
      <c r="J61" s="105">
        <v>574.06680000000006</v>
      </c>
      <c r="K61" s="105">
        <f t="shared" si="2"/>
        <v>160900.67342000001</v>
      </c>
    </row>
    <row r="62" spans="1:11" x14ac:dyDescent="0.25">
      <c r="A62" s="178">
        <v>43800</v>
      </c>
      <c r="B62" s="105">
        <v>67785.196799999991</v>
      </c>
      <c r="C62" s="105">
        <v>2035.3935100000001</v>
      </c>
      <c r="D62" s="105">
        <v>24026.342390000002</v>
      </c>
      <c r="E62" s="105">
        <v>41272.780960000004</v>
      </c>
      <c r="F62" s="105">
        <v>18855.40137</v>
      </c>
      <c r="G62" s="105">
        <v>15194.510579999998</v>
      </c>
      <c r="H62" s="105">
        <v>1328.0447799999999</v>
      </c>
      <c r="I62" s="105">
        <v>3003.6085099999996</v>
      </c>
      <c r="J62" s="105">
        <v>594.11539000000005</v>
      </c>
      <c r="K62" s="105">
        <f t="shared" si="2"/>
        <v>174095.39429</v>
      </c>
    </row>
    <row r="63" spans="1:11" s="1" customFormat="1" x14ac:dyDescent="0.25">
      <c r="A63" s="177">
        <v>43831</v>
      </c>
      <c r="B63" s="141">
        <v>94782.512818274539</v>
      </c>
      <c r="C63" s="141">
        <v>3912.4453266205624</v>
      </c>
      <c r="D63" s="141">
        <v>8957.8755376249574</v>
      </c>
      <c r="E63" s="141">
        <v>59783.356341142455</v>
      </c>
      <c r="F63" s="141">
        <v>26994.992800417243</v>
      </c>
      <c r="G63" s="141">
        <v>11263.988700000002</v>
      </c>
      <c r="H63" s="141">
        <v>1611.5493879676696</v>
      </c>
      <c r="I63" s="141">
        <v>3830.9021990194183</v>
      </c>
      <c r="J63" s="141">
        <v>777.22920397406597</v>
      </c>
      <c r="K63" s="141">
        <f t="shared" si="2"/>
        <v>211914.85231504092</v>
      </c>
    </row>
    <row r="64" spans="1:11" x14ac:dyDescent="0.25">
      <c r="A64" s="178">
        <v>43862</v>
      </c>
      <c r="B64" s="104">
        <v>81447.963359119109</v>
      </c>
      <c r="C64" s="104">
        <v>2643.6560327926522</v>
      </c>
      <c r="D64" s="104">
        <v>21095.49022778275</v>
      </c>
      <c r="E64" s="104">
        <v>51109.188199144643</v>
      </c>
      <c r="F64" s="104">
        <v>21308.19408759402</v>
      </c>
      <c r="G64" s="104">
        <v>7365.783120000001</v>
      </c>
      <c r="H64" s="104">
        <v>1099.4173429818459</v>
      </c>
      <c r="I64" s="104">
        <v>3489.0080385380361</v>
      </c>
      <c r="J64" s="104">
        <v>565.23982161830804</v>
      </c>
      <c r="K64" s="104">
        <f t="shared" si="2"/>
        <v>190123.94022957137</v>
      </c>
    </row>
    <row r="65" spans="1:11" x14ac:dyDescent="0.25">
      <c r="A65" s="178">
        <v>43891</v>
      </c>
      <c r="B65" s="105">
        <v>94427.246480314177</v>
      </c>
      <c r="C65" s="105">
        <v>2340.306161210448</v>
      </c>
      <c r="D65" s="105">
        <v>21727.108947938494</v>
      </c>
      <c r="E65" s="105">
        <v>40881.071495040953</v>
      </c>
      <c r="F65" s="105">
        <v>17380.377313745343</v>
      </c>
      <c r="G65" s="105">
        <v>17416.436969999999</v>
      </c>
      <c r="H65" s="105">
        <v>982.75254882103513</v>
      </c>
      <c r="I65" s="105">
        <v>3182.6744100192186</v>
      </c>
      <c r="J65" s="105">
        <v>490.04780348465192</v>
      </c>
      <c r="K65" s="105">
        <f t="shared" si="2"/>
        <v>198828.02213057436</v>
      </c>
    </row>
    <row r="66" spans="1:11" x14ac:dyDescent="0.25">
      <c r="A66" s="178">
        <v>43922</v>
      </c>
      <c r="B66" s="105">
        <v>78801.303346969464</v>
      </c>
      <c r="C66" s="105">
        <v>2992.0349948284975</v>
      </c>
      <c r="D66" s="105">
        <v>18146.073706604348</v>
      </c>
      <c r="E66" s="105">
        <v>53267.312759284003</v>
      </c>
      <c r="F66" s="105">
        <v>8669.9050350855086</v>
      </c>
      <c r="G66" s="105">
        <v>10973.726840000001</v>
      </c>
      <c r="H66" s="105">
        <v>1075.0453019261954</v>
      </c>
      <c r="I66" s="105">
        <v>2728.8062014694715</v>
      </c>
      <c r="J66" s="105">
        <v>377.1765905523331</v>
      </c>
      <c r="K66" s="105">
        <f t="shared" si="2"/>
        <v>177031.38477671982</v>
      </c>
    </row>
    <row r="67" spans="1:11" x14ac:dyDescent="0.25">
      <c r="A67" s="178">
        <v>43952</v>
      </c>
      <c r="B67" s="105">
        <v>69951.814691385385</v>
      </c>
      <c r="C67" s="105">
        <v>2706.2151884495106</v>
      </c>
      <c r="D67" s="105">
        <v>17523.378084471213</v>
      </c>
      <c r="E67" s="105">
        <v>45213.33828629175</v>
      </c>
      <c r="F67" s="105">
        <v>8284.2531457845798</v>
      </c>
      <c r="G67" s="105">
        <v>11285.658639999998</v>
      </c>
      <c r="H67" s="105">
        <v>993.09214309470906</v>
      </c>
      <c r="I67" s="105">
        <v>2819.5844841458315</v>
      </c>
      <c r="J67" s="105">
        <v>446.70194652424755</v>
      </c>
      <c r="K67" s="105">
        <f t="shared" ref="K67:K98" si="3">SUM(B67:J67)</f>
        <v>159224.03661014725</v>
      </c>
    </row>
    <row r="68" spans="1:11" x14ac:dyDescent="0.25">
      <c r="A68" s="178">
        <v>43983</v>
      </c>
      <c r="B68" s="105">
        <v>71098.839679507437</v>
      </c>
      <c r="C68" s="105">
        <v>2832.9580838352554</v>
      </c>
      <c r="D68" s="105">
        <v>18039.683431388316</v>
      </c>
      <c r="E68" s="105">
        <v>41615.746814050399</v>
      </c>
      <c r="F68" s="105">
        <v>9268.5911561432895</v>
      </c>
      <c r="G68" s="105">
        <v>11500.500989999999</v>
      </c>
      <c r="H68" s="105">
        <v>1074.091450541215</v>
      </c>
      <c r="I68" s="105">
        <v>2895.5591991287733</v>
      </c>
      <c r="J68" s="105">
        <v>478.83882434776831</v>
      </c>
      <c r="K68" s="105">
        <f t="shared" si="3"/>
        <v>158804.80962894246</v>
      </c>
    </row>
    <row r="69" spans="1:11" x14ac:dyDescent="0.25">
      <c r="A69" s="178">
        <v>44013</v>
      </c>
      <c r="B69" s="105">
        <v>83647.073793872609</v>
      </c>
      <c r="C69" s="105">
        <v>3563.1549885085265</v>
      </c>
      <c r="D69" s="105">
        <v>28466.593387043056</v>
      </c>
      <c r="E69" s="105">
        <v>42477.184423725965</v>
      </c>
      <c r="F69" s="105">
        <v>27176.420365053888</v>
      </c>
      <c r="G69" s="105">
        <v>12758.101419999999</v>
      </c>
      <c r="H69" s="105">
        <v>1629.8937089259434</v>
      </c>
      <c r="I69" s="105">
        <v>3091.13009088017</v>
      </c>
      <c r="J69" s="105">
        <v>651.01592494955162</v>
      </c>
      <c r="K69" s="105">
        <f t="shared" si="3"/>
        <v>203460.56810295972</v>
      </c>
    </row>
    <row r="70" spans="1:11" x14ac:dyDescent="0.25">
      <c r="A70" s="178">
        <v>44044</v>
      </c>
      <c r="B70" s="105">
        <v>87953.8481192209</v>
      </c>
      <c r="C70" s="105">
        <v>2852.1625783292457</v>
      </c>
      <c r="D70" s="105">
        <v>17356.704852184354</v>
      </c>
      <c r="E70" s="105">
        <v>43421.52211495283</v>
      </c>
      <c r="F70" s="105">
        <v>26570.107699171062</v>
      </c>
      <c r="G70" s="105">
        <v>11587.688829999997</v>
      </c>
      <c r="H70" s="105">
        <v>1008.7374463504733</v>
      </c>
      <c r="I70" s="105">
        <v>2630.1699449028092</v>
      </c>
      <c r="J70" s="105">
        <v>584.23093090294947</v>
      </c>
      <c r="K70" s="105">
        <f t="shared" si="3"/>
        <v>193965.1725160146</v>
      </c>
    </row>
    <row r="71" spans="1:11" x14ac:dyDescent="0.25">
      <c r="A71" s="178">
        <v>44075</v>
      </c>
      <c r="B71" s="105">
        <v>87351.720844400872</v>
      </c>
      <c r="C71" s="105">
        <v>2825.1970235019776</v>
      </c>
      <c r="D71" s="105">
        <v>16022.111708259688</v>
      </c>
      <c r="E71" s="105">
        <v>45530.05483839276</v>
      </c>
      <c r="F71" s="105">
        <v>28223.258431677394</v>
      </c>
      <c r="G71" s="105">
        <v>12348.568790000001</v>
      </c>
      <c r="H71" s="105">
        <v>1117.3678439889695</v>
      </c>
      <c r="I71" s="105">
        <v>2795.2408696150469</v>
      </c>
      <c r="J71" s="105">
        <v>476.3464288330224</v>
      </c>
      <c r="K71" s="105">
        <f t="shared" si="3"/>
        <v>196689.86677866973</v>
      </c>
    </row>
    <row r="72" spans="1:11" x14ac:dyDescent="0.25">
      <c r="A72" s="178">
        <v>44105</v>
      </c>
      <c r="B72" s="105">
        <v>94614.90928459198</v>
      </c>
      <c r="C72" s="105">
        <v>3337.0103935477246</v>
      </c>
      <c r="D72" s="105">
        <v>22731.13811142015</v>
      </c>
      <c r="E72" s="105">
        <v>46419.914897944822</v>
      </c>
      <c r="F72" s="105">
        <v>21574.51805064387</v>
      </c>
      <c r="G72" s="105">
        <v>12667.868020000002</v>
      </c>
      <c r="H72" s="105">
        <v>1341.6589138674735</v>
      </c>
      <c r="I72" s="105">
        <v>2583.131787780655</v>
      </c>
      <c r="J72" s="105">
        <v>439.89624773696119</v>
      </c>
      <c r="K72" s="105">
        <f t="shared" si="3"/>
        <v>205710.0457075336</v>
      </c>
    </row>
    <row r="73" spans="1:11" x14ac:dyDescent="0.25">
      <c r="A73" s="178">
        <v>44136</v>
      </c>
      <c r="B73" s="105">
        <v>90232.440010034683</v>
      </c>
      <c r="C73" s="105">
        <v>2437.4951745928834</v>
      </c>
      <c r="D73" s="105">
        <v>18584.706398707509</v>
      </c>
      <c r="E73" s="105">
        <v>48166.363382206975</v>
      </c>
      <c r="F73" s="105">
        <v>21926.58355299418</v>
      </c>
      <c r="G73" s="105">
        <v>11594.64939</v>
      </c>
      <c r="H73" s="105">
        <v>2360.5213456644128</v>
      </c>
      <c r="I73" s="105">
        <v>2800.6943976183802</v>
      </c>
      <c r="J73" s="105">
        <v>376.63369639079343</v>
      </c>
      <c r="K73" s="105">
        <f t="shared" si="3"/>
        <v>198480.08734820984</v>
      </c>
    </row>
    <row r="74" spans="1:11" x14ac:dyDescent="0.25">
      <c r="A74" s="178">
        <v>44166</v>
      </c>
      <c r="B74" s="105">
        <v>88820.357153998251</v>
      </c>
      <c r="C74" s="105">
        <v>2444.6759851047873</v>
      </c>
      <c r="D74" s="105">
        <v>37831.23807313048</v>
      </c>
      <c r="E74" s="105">
        <v>45990.628064026467</v>
      </c>
      <c r="F74" s="105">
        <v>23737.37824284779</v>
      </c>
      <c r="G74" s="105">
        <v>17595.107789999998</v>
      </c>
      <c r="H74" s="105">
        <v>1378.2915142574409</v>
      </c>
      <c r="I74" s="105">
        <v>66073.602849079834</v>
      </c>
      <c r="J74" s="105">
        <v>14095.848998978103</v>
      </c>
      <c r="K74" s="105">
        <f t="shared" si="3"/>
        <v>297967.12867142318</v>
      </c>
    </row>
    <row r="75" spans="1:11" s="1" customFormat="1" x14ac:dyDescent="0.25">
      <c r="A75" s="177">
        <v>44197</v>
      </c>
      <c r="B75" s="141">
        <v>101376.36627996624</v>
      </c>
      <c r="C75" s="141">
        <v>3879.6991467338357</v>
      </c>
      <c r="D75" s="141">
        <v>7020.5540053260193</v>
      </c>
      <c r="E75" s="141">
        <v>52895.33667257963</v>
      </c>
      <c r="F75" s="141">
        <v>26727.203387919133</v>
      </c>
      <c r="G75" s="141">
        <v>10375.782300000001</v>
      </c>
      <c r="H75" s="141">
        <v>1437.9708620776539</v>
      </c>
      <c r="I75" s="141">
        <v>6134.9706548157219</v>
      </c>
      <c r="J75" s="141">
        <v>1737.69149368329</v>
      </c>
      <c r="K75" s="141">
        <f t="shared" si="3"/>
        <v>211585.57480310154</v>
      </c>
    </row>
    <row r="76" spans="1:11" x14ac:dyDescent="0.25">
      <c r="A76" s="178">
        <v>44228</v>
      </c>
      <c r="B76" s="105">
        <v>85660.67541567357</v>
      </c>
      <c r="C76" s="105">
        <v>3238.8174697046302</v>
      </c>
      <c r="D76" s="105">
        <v>13876.002000209617</v>
      </c>
      <c r="E76" s="105">
        <v>45591.103944001494</v>
      </c>
      <c r="F76" s="105">
        <v>28620.203193951267</v>
      </c>
      <c r="G76" s="105">
        <v>11752.03908</v>
      </c>
      <c r="H76" s="105">
        <v>1700.0529465449295</v>
      </c>
      <c r="I76" s="105">
        <v>6543.8500723430334</v>
      </c>
      <c r="J76" s="105">
        <v>1011.4333176439674</v>
      </c>
      <c r="K76" s="105">
        <f t="shared" si="3"/>
        <v>197994.1774400725</v>
      </c>
    </row>
    <row r="77" spans="1:11" x14ac:dyDescent="0.25">
      <c r="A77" s="178">
        <v>44256</v>
      </c>
      <c r="B77" s="105">
        <v>96874.045072224981</v>
      </c>
      <c r="C77" s="105">
        <v>3228.8459794601481</v>
      </c>
      <c r="D77" s="105">
        <v>26048.511973191729</v>
      </c>
      <c r="E77" s="105">
        <v>41882.284112141264</v>
      </c>
      <c r="F77" s="105">
        <v>21108.536394033257</v>
      </c>
      <c r="G77" s="105">
        <v>15760.63926</v>
      </c>
      <c r="H77" s="105">
        <v>1304.9820939413592</v>
      </c>
      <c r="I77" s="105">
        <v>5854.8886694526427</v>
      </c>
      <c r="J77" s="105">
        <v>807.5974511743799</v>
      </c>
      <c r="K77" s="105">
        <f t="shared" si="3"/>
        <v>212870.33100561975</v>
      </c>
    </row>
    <row r="78" spans="1:11" x14ac:dyDescent="0.25">
      <c r="A78" s="178">
        <v>44287</v>
      </c>
      <c r="B78" s="105">
        <v>92273.951447254993</v>
      </c>
      <c r="C78" s="105">
        <v>3857.1619287098324</v>
      </c>
      <c r="D78" s="105">
        <v>22579.791710923353</v>
      </c>
      <c r="E78" s="105">
        <v>45932.301740747054</v>
      </c>
      <c r="F78" s="105">
        <v>16260.278974440849</v>
      </c>
      <c r="G78" s="105">
        <v>10934.278629999999</v>
      </c>
      <c r="H78" s="105">
        <v>1153.9306971051753</v>
      </c>
      <c r="I78" s="105">
        <v>5226.3835391936955</v>
      </c>
      <c r="J78" s="105">
        <v>787.17445209841242</v>
      </c>
      <c r="K78" s="105">
        <f t="shared" si="3"/>
        <v>199005.25312047335</v>
      </c>
    </row>
    <row r="79" spans="1:11" x14ac:dyDescent="0.25">
      <c r="A79" s="178">
        <v>44317</v>
      </c>
      <c r="B79" s="105">
        <v>89679.70723429574</v>
      </c>
      <c r="C79" s="105">
        <v>3131.4552025855924</v>
      </c>
      <c r="D79" s="105">
        <v>18131.433152354832</v>
      </c>
      <c r="E79" s="105">
        <v>51827.633167391032</v>
      </c>
      <c r="F79" s="105">
        <v>14836.389873543903</v>
      </c>
      <c r="G79" s="105">
        <v>13629.995070000001</v>
      </c>
      <c r="H79" s="105">
        <v>2031.0228954588899</v>
      </c>
      <c r="I79" s="105">
        <v>5908.4332447591742</v>
      </c>
      <c r="J79" s="105">
        <v>828.72657721930545</v>
      </c>
      <c r="K79" s="105">
        <f t="shared" si="3"/>
        <v>200004.79641760845</v>
      </c>
    </row>
    <row r="80" spans="1:11" x14ac:dyDescent="0.25">
      <c r="A80" s="178">
        <v>44348</v>
      </c>
      <c r="B80" s="105">
        <v>95848.760730267066</v>
      </c>
      <c r="C80" s="105">
        <v>3195.9218563659642</v>
      </c>
      <c r="D80" s="105">
        <v>16980.209773217284</v>
      </c>
      <c r="E80" s="105">
        <v>48499.574225362645</v>
      </c>
      <c r="F80" s="105">
        <v>15161.799277496521</v>
      </c>
      <c r="G80" s="105">
        <v>11713.549120000001</v>
      </c>
      <c r="H80" s="105">
        <v>1491.0852207045839</v>
      </c>
      <c r="I80" s="105">
        <v>3285.8496781840927</v>
      </c>
      <c r="J80" s="105">
        <v>608.52977313521956</v>
      </c>
      <c r="K80" s="105">
        <f t="shared" si="3"/>
        <v>196785.2796547334</v>
      </c>
    </row>
    <row r="81" spans="1:12" x14ac:dyDescent="0.25">
      <c r="A81" s="178">
        <v>44378</v>
      </c>
      <c r="B81" s="105">
        <v>97716.889076339387</v>
      </c>
      <c r="C81" s="105">
        <v>3536.3759690091392</v>
      </c>
      <c r="D81" s="105">
        <v>15465.541071785225</v>
      </c>
      <c r="E81" s="105">
        <v>45952.707592687628</v>
      </c>
      <c r="F81" s="105">
        <v>28873.901814419325</v>
      </c>
      <c r="G81" s="105">
        <v>13747.491099999999</v>
      </c>
      <c r="H81" s="105">
        <v>1266.511929894659</v>
      </c>
      <c r="I81" s="105">
        <v>3460.7206544759524</v>
      </c>
      <c r="J81" s="105">
        <v>754.95771489711217</v>
      </c>
      <c r="K81" s="105">
        <f t="shared" si="3"/>
        <v>210775.09692350839</v>
      </c>
    </row>
    <row r="82" spans="1:12" x14ac:dyDescent="0.25">
      <c r="A82" s="178">
        <v>44409</v>
      </c>
      <c r="B82" s="105">
        <v>100093.28855101891</v>
      </c>
      <c r="C82" s="105">
        <v>2708.6793256274682</v>
      </c>
      <c r="D82" s="105">
        <v>16745.15583365957</v>
      </c>
      <c r="E82" s="105">
        <v>46529.686608073549</v>
      </c>
      <c r="F82" s="105">
        <v>26630.879510137929</v>
      </c>
      <c r="G82" s="105">
        <v>12302.470490000002</v>
      </c>
      <c r="H82" s="105">
        <v>1496.8938879224029</v>
      </c>
      <c r="I82" s="105">
        <v>3285.1869644292578</v>
      </c>
      <c r="J82" s="105">
        <v>704.05816453176647</v>
      </c>
      <c r="K82" s="105">
        <f t="shared" si="3"/>
        <v>210496.29933540084</v>
      </c>
    </row>
    <row r="83" spans="1:12" x14ac:dyDescent="0.25">
      <c r="A83" s="178">
        <v>44440</v>
      </c>
      <c r="B83" s="105">
        <v>101613.63746142261</v>
      </c>
      <c r="C83" s="105">
        <v>2755.829071324863</v>
      </c>
      <c r="D83" s="105">
        <v>13984.669858086498</v>
      </c>
      <c r="E83" s="105">
        <v>46568.340153371319</v>
      </c>
      <c r="F83" s="105">
        <v>31171.252563518618</v>
      </c>
      <c r="G83" s="105">
        <v>14760.284200000002</v>
      </c>
      <c r="H83" s="105">
        <v>1649.0868055054912</v>
      </c>
      <c r="I83" s="105">
        <v>3207.4683705992247</v>
      </c>
      <c r="J83" s="105">
        <v>704.38762835534988</v>
      </c>
      <c r="K83" s="105">
        <f t="shared" si="3"/>
        <v>216414.95611218398</v>
      </c>
    </row>
    <row r="84" spans="1:12" x14ac:dyDescent="0.25">
      <c r="A84" s="178">
        <v>44470</v>
      </c>
      <c r="B84" s="105">
        <v>91143.534984570433</v>
      </c>
      <c r="C84" s="105">
        <v>3462.934732314241</v>
      </c>
      <c r="D84" s="105">
        <v>13619.341653288648</v>
      </c>
      <c r="E84" s="105">
        <v>46696.583361321471</v>
      </c>
      <c r="F84" s="105">
        <v>26374.900232465956</v>
      </c>
      <c r="G84" s="105">
        <v>13018.377559999999</v>
      </c>
      <c r="H84" s="105">
        <v>1417.994378534984</v>
      </c>
      <c r="I84" s="105">
        <v>3385.9613479137088</v>
      </c>
      <c r="J84" s="105">
        <v>746.68554136894943</v>
      </c>
      <c r="K84" s="105">
        <f t="shared" si="3"/>
        <v>199866.31379177843</v>
      </c>
    </row>
    <row r="85" spans="1:12" x14ac:dyDescent="0.25">
      <c r="A85" s="178">
        <v>44501</v>
      </c>
      <c r="B85" s="105">
        <v>99142.43853360189</v>
      </c>
      <c r="C85" s="105">
        <v>2606.3189274091669</v>
      </c>
      <c r="D85" s="105">
        <v>21347.379337675644</v>
      </c>
      <c r="E85" s="105">
        <v>45914.017105331252</v>
      </c>
      <c r="F85" s="105">
        <v>31127.484821220718</v>
      </c>
      <c r="G85" s="105">
        <v>15201.782740000002</v>
      </c>
      <c r="H85" s="105">
        <v>1222.0503965218015</v>
      </c>
      <c r="I85" s="105">
        <v>3392.7163597052681</v>
      </c>
      <c r="J85" s="105">
        <v>800.14842923768379</v>
      </c>
      <c r="K85" s="105">
        <f t="shared" si="3"/>
        <v>220754.33665070339</v>
      </c>
    </row>
    <row r="86" spans="1:12" x14ac:dyDescent="0.25">
      <c r="A86" s="178">
        <v>44531</v>
      </c>
      <c r="B86" s="105">
        <v>105270.04046598847</v>
      </c>
      <c r="C86" s="105">
        <v>2456.8229533619829</v>
      </c>
      <c r="D86" s="105">
        <v>22191.860374039275</v>
      </c>
      <c r="E86" s="105">
        <v>48472.740814750316</v>
      </c>
      <c r="F86" s="105">
        <v>28033.277113158594</v>
      </c>
      <c r="G86" s="105">
        <v>24856.803230000005</v>
      </c>
      <c r="H86" s="105">
        <v>1950.6217352458327</v>
      </c>
      <c r="I86" s="105">
        <v>3192.9827964434085</v>
      </c>
      <c r="J86" s="105">
        <v>734.02860950123716</v>
      </c>
      <c r="K86" s="105">
        <f t="shared" si="3"/>
        <v>237159.17809248916</v>
      </c>
    </row>
    <row r="87" spans="1:12" s="1" customFormat="1" x14ac:dyDescent="0.25">
      <c r="A87" s="177">
        <v>44562</v>
      </c>
      <c r="B87" s="141">
        <v>118091.76372301967</v>
      </c>
      <c r="C87" s="141">
        <v>3055.9843341301157</v>
      </c>
      <c r="D87" s="141">
        <v>7724.0072266919615</v>
      </c>
      <c r="E87" s="141">
        <v>57045.210313930242</v>
      </c>
      <c r="F87" s="141">
        <v>30270.266797406788</v>
      </c>
      <c r="G87" s="141">
        <v>11434.755359999999</v>
      </c>
      <c r="H87" s="141">
        <v>1530.3324415999798</v>
      </c>
      <c r="I87" s="141">
        <v>2655.9077111266984</v>
      </c>
      <c r="J87" s="141">
        <v>504.13909328868709</v>
      </c>
      <c r="K87" s="141">
        <f t="shared" si="3"/>
        <v>232312.36700119413</v>
      </c>
      <c r="L87" s="101"/>
    </row>
    <row r="88" spans="1:12" x14ac:dyDescent="0.25">
      <c r="A88" s="178">
        <v>44593</v>
      </c>
      <c r="B88" s="105">
        <v>100427.13544909588</v>
      </c>
      <c r="C88" s="105">
        <v>2522.119225683397</v>
      </c>
      <c r="D88" s="105">
        <v>13949.20386684834</v>
      </c>
      <c r="E88" s="105">
        <v>44749.386639112818</v>
      </c>
      <c r="F88" s="105">
        <v>21726.025882296948</v>
      </c>
      <c r="G88" s="105">
        <v>13524.656169999998</v>
      </c>
      <c r="H88" s="105">
        <v>1021.812609057706</v>
      </c>
      <c r="I88" s="105">
        <v>2623.8463661147744</v>
      </c>
      <c r="J88" s="105">
        <v>386.77487843864748</v>
      </c>
      <c r="K88" s="105">
        <f t="shared" si="3"/>
        <v>200930.96108664849</v>
      </c>
    </row>
    <row r="89" spans="1:12" x14ac:dyDescent="0.25">
      <c r="A89" s="178">
        <v>44621</v>
      </c>
      <c r="B89" s="105">
        <v>103878.28624429899</v>
      </c>
      <c r="C89" s="105">
        <v>2732.5615874940222</v>
      </c>
      <c r="D89" s="105">
        <v>15233.038550307852</v>
      </c>
      <c r="E89" s="105">
        <v>44921.570297713835</v>
      </c>
      <c r="F89" s="105">
        <v>25018.587072474875</v>
      </c>
      <c r="G89" s="105">
        <v>15739.800700000002</v>
      </c>
      <c r="H89" s="105">
        <v>1388.1780964846275</v>
      </c>
      <c r="I89" s="105">
        <v>3520.0148808319955</v>
      </c>
      <c r="J89" s="105">
        <v>500.31123620869243</v>
      </c>
      <c r="K89" s="105">
        <f t="shared" si="3"/>
        <v>212932.34866581488</v>
      </c>
    </row>
    <row r="90" spans="1:12" x14ac:dyDescent="0.25">
      <c r="A90" s="178">
        <v>44652</v>
      </c>
      <c r="B90" s="105">
        <v>105326.10637544298</v>
      </c>
      <c r="C90" s="105">
        <v>3901.5022550545241</v>
      </c>
      <c r="D90" s="105">
        <v>16042.14466690536</v>
      </c>
      <c r="E90" s="105">
        <v>48992.074259500383</v>
      </c>
      <c r="F90" s="105">
        <v>25438.537483972264</v>
      </c>
      <c r="G90" s="105">
        <v>11843.358110000001</v>
      </c>
      <c r="H90" s="105">
        <v>1323.1420116564489</v>
      </c>
      <c r="I90" s="105">
        <v>2426.5097501533742</v>
      </c>
      <c r="J90" s="105">
        <v>489.14679706885516</v>
      </c>
      <c r="K90" s="105">
        <f t="shared" si="3"/>
        <v>215782.52170975419</v>
      </c>
    </row>
    <row r="91" spans="1:12" x14ac:dyDescent="0.25">
      <c r="A91" s="178">
        <v>44682</v>
      </c>
      <c r="B91" s="105">
        <v>97543.060067557642</v>
      </c>
      <c r="C91" s="105">
        <v>2824.7584879681781</v>
      </c>
      <c r="D91" s="105">
        <v>18333.845885097569</v>
      </c>
      <c r="E91" s="105">
        <v>45949.918774923171</v>
      </c>
      <c r="F91" s="105">
        <v>26364.278590884347</v>
      </c>
      <c r="G91" s="105">
        <v>18926.974200000004</v>
      </c>
      <c r="H91" s="105">
        <v>1492.4269706945929</v>
      </c>
      <c r="I91" s="105">
        <v>3470.2885365769389</v>
      </c>
      <c r="J91" s="105">
        <v>625.44154055731258</v>
      </c>
      <c r="K91" s="105">
        <f t="shared" si="3"/>
        <v>215530.99305425974</v>
      </c>
    </row>
    <row r="92" spans="1:12" x14ac:dyDescent="0.25">
      <c r="A92" s="178">
        <v>44713</v>
      </c>
      <c r="B92" s="105">
        <v>97545.529186887012</v>
      </c>
      <c r="C92" s="105">
        <v>2526.5029977900163</v>
      </c>
      <c r="D92" s="105">
        <v>13920.374361933176</v>
      </c>
      <c r="E92" s="105">
        <v>51248.245005189943</v>
      </c>
      <c r="F92" s="105">
        <v>26703.610418911092</v>
      </c>
      <c r="G92" s="105">
        <v>15714.752830000001</v>
      </c>
      <c r="H92" s="105">
        <v>1505.4677629943633</v>
      </c>
      <c r="I92" s="105">
        <v>3400.931575590605</v>
      </c>
      <c r="J92" s="105">
        <v>807.20959594303747</v>
      </c>
      <c r="K92" s="105">
        <f t="shared" si="3"/>
        <v>213372.62373523926</v>
      </c>
    </row>
    <row r="93" spans="1:12" x14ac:dyDescent="0.25">
      <c r="A93" s="178">
        <v>44743</v>
      </c>
      <c r="B93" s="105">
        <v>113049.98473100373</v>
      </c>
      <c r="C93" s="105">
        <v>3664.6436870893772</v>
      </c>
      <c r="D93" s="105">
        <v>17517.466831453919</v>
      </c>
      <c r="E93" s="105">
        <v>50108.677191345821</v>
      </c>
      <c r="F93" s="105">
        <v>27709.416726749012</v>
      </c>
      <c r="G93" s="105">
        <v>14807.174530000002</v>
      </c>
      <c r="H93" s="105">
        <v>1652.6995963417201</v>
      </c>
      <c r="I93" s="105">
        <v>2687.1022558960394</v>
      </c>
      <c r="J93" s="105">
        <v>497.73670908936225</v>
      </c>
      <c r="K93" s="105">
        <f t="shared" si="3"/>
        <v>231694.90225896903</v>
      </c>
    </row>
    <row r="94" spans="1:12" x14ac:dyDescent="0.25">
      <c r="A94" s="178">
        <v>44774</v>
      </c>
      <c r="B94" s="105">
        <v>111638.61270093273</v>
      </c>
      <c r="C94" s="105">
        <v>2732.5814293918306</v>
      </c>
      <c r="D94" s="105">
        <v>16713.047354502734</v>
      </c>
      <c r="E94" s="105">
        <v>56675.755421908369</v>
      </c>
      <c r="F94" s="105">
        <v>28887.824847656801</v>
      </c>
      <c r="G94" s="105">
        <v>16914.494699999999</v>
      </c>
      <c r="H94" s="105">
        <v>2401.1522499895173</v>
      </c>
      <c r="I94" s="105">
        <v>2663.1504183218135</v>
      </c>
      <c r="J94" s="105">
        <v>637.94177617683545</v>
      </c>
      <c r="K94" s="105">
        <f t="shared" si="3"/>
        <v>239264.56089888062</v>
      </c>
    </row>
    <row r="95" spans="1:12" x14ac:dyDescent="0.25">
      <c r="A95" s="178">
        <v>44805</v>
      </c>
      <c r="B95" s="105">
        <v>124990.97929141739</v>
      </c>
      <c r="C95" s="105">
        <v>2748.08363061717</v>
      </c>
      <c r="D95" s="105">
        <v>15150.160402121326</v>
      </c>
      <c r="E95" s="105">
        <v>58195.382440978778</v>
      </c>
      <c r="F95" s="105">
        <v>29489.632628103685</v>
      </c>
      <c r="G95" s="105">
        <v>17972.510159999998</v>
      </c>
      <c r="H95" s="105">
        <v>1127.1510070206166</v>
      </c>
      <c r="I95" s="105">
        <v>2890.5665157156677</v>
      </c>
      <c r="J95" s="105">
        <v>748.29789039881723</v>
      </c>
      <c r="K95" s="105">
        <f t="shared" si="3"/>
        <v>253312.76396637346</v>
      </c>
    </row>
    <row r="96" spans="1:12" x14ac:dyDescent="0.25">
      <c r="A96" s="178">
        <v>44835</v>
      </c>
      <c r="B96" s="105">
        <v>121928.19160552132</v>
      </c>
      <c r="C96" s="105">
        <v>3598.2602985960611</v>
      </c>
      <c r="D96" s="105">
        <v>16642.428071776172</v>
      </c>
      <c r="E96" s="105">
        <v>56763.213357808039</v>
      </c>
      <c r="F96" s="105">
        <v>31111.120636486659</v>
      </c>
      <c r="G96" s="105">
        <v>17850.864030000001</v>
      </c>
      <c r="H96" s="105">
        <v>2367.8151068007342</v>
      </c>
      <c r="I96" s="105">
        <v>2724.4057679939133</v>
      </c>
      <c r="J96" s="105">
        <v>556.12832666378335</v>
      </c>
      <c r="K96" s="105">
        <f t="shared" si="3"/>
        <v>253542.42720164664</v>
      </c>
    </row>
    <row r="97" spans="1:11" x14ac:dyDescent="0.25">
      <c r="A97" s="178">
        <v>44866</v>
      </c>
      <c r="B97" s="105">
        <v>118996.84631878624</v>
      </c>
      <c r="C97" s="105">
        <v>4444.3801694719405</v>
      </c>
      <c r="D97" s="105">
        <v>18136.518830253062</v>
      </c>
      <c r="E97" s="105">
        <v>55392.289944605945</v>
      </c>
      <c r="F97" s="105">
        <v>32745.872638207187</v>
      </c>
      <c r="G97" s="105">
        <v>16366.201969999998</v>
      </c>
      <c r="H97" s="105">
        <v>3600.0620674210595</v>
      </c>
      <c r="I97" s="105">
        <v>2562.0065496996717</v>
      </c>
      <c r="J97" s="105">
        <v>366.06181545076055</v>
      </c>
      <c r="K97" s="105">
        <f t="shared" si="3"/>
        <v>252610.24030389584</v>
      </c>
    </row>
    <row r="98" spans="1:11" x14ac:dyDescent="0.25">
      <c r="A98" s="178">
        <v>44896</v>
      </c>
      <c r="B98" s="105">
        <v>114920.14187781967</v>
      </c>
      <c r="C98" s="105">
        <v>3313.7829798349189</v>
      </c>
      <c r="D98" s="105">
        <v>21706.71426997882</v>
      </c>
      <c r="E98" s="105">
        <v>53009.045300604143</v>
      </c>
      <c r="F98" s="105">
        <v>30175.148915550188</v>
      </c>
      <c r="G98" s="105">
        <v>22244.573549999997</v>
      </c>
      <c r="H98" s="105">
        <v>2212.1727667487785</v>
      </c>
      <c r="I98" s="105">
        <v>2526.4892787148742</v>
      </c>
      <c r="J98" s="105">
        <v>452.30915193835961</v>
      </c>
      <c r="K98" s="105">
        <f t="shared" si="3"/>
        <v>250560.37809118972</v>
      </c>
    </row>
    <row r="99" spans="1:11" s="1" customFormat="1" x14ac:dyDescent="0.25">
      <c r="A99" s="177">
        <v>44927</v>
      </c>
      <c r="B99" s="141">
        <v>126743.7699668079</v>
      </c>
      <c r="C99" s="141">
        <v>3837.5965949544452</v>
      </c>
      <c r="D99" s="141">
        <v>7984.8926266427397</v>
      </c>
      <c r="E99" s="141">
        <v>62140.952710103491</v>
      </c>
      <c r="F99" s="141">
        <v>35001.006225854966</v>
      </c>
      <c r="G99" s="141">
        <v>14814.712219999999</v>
      </c>
      <c r="H99" s="141">
        <v>1951.7037596902892</v>
      </c>
      <c r="I99" s="141">
        <v>2368.2183959928016</v>
      </c>
      <c r="J99" s="141">
        <v>483.41202244356617</v>
      </c>
      <c r="K99" s="141">
        <f t="shared" ref="K99:K110" si="4">SUM(B99:J99)</f>
        <v>255326.26452249021</v>
      </c>
    </row>
    <row r="100" spans="1:11" s="1" customFormat="1" x14ac:dyDescent="0.25">
      <c r="A100" s="178">
        <v>44958</v>
      </c>
      <c r="B100" s="105">
        <v>117235.49126548794</v>
      </c>
      <c r="C100" s="105">
        <v>2504.6183192052895</v>
      </c>
      <c r="D100" s="105">
        <v>15959.383132689365</v>
      </c>
      <c r="E100" s="105">
        <v>51869.681595716691</v>
      </c>
      <c r="F100" s="105">
        <v>24268.830042197565</v>
      </c>
      <c r="G100" s="105">
        <v>12234.815030000002</v>
      </c>
      <c r="H100" s="105">
        <v>1094.8527374621272</v>
      </c>
      <c r="I100" s="105">
        <v>2267.0611639350873</v>
      </c>
      <c r="J100" s="105">
        <v>492.33134764732057</v>
      </c>
      <c r="K100" s="105">
        <f t="shared" si="4"/>
        <v>227927.06463434137</v>
      </c>
    </row>
    <row r="101" spans="1:11" s="1" customFormat="1" x14ac:dyDescent="0.25">
      <c r="A101" s="179">
        <v>44986</v>
      </c>
      <c r="B101" s="105">
        <v>118687.70877655393</v>
      </c>
      <c r="C101" s="105">
        <v>2858.8453422079151</v>
      </c>
      <c r="D101" s="105">
        <v>16943.364978916041</v>
      </c>
      <c r="E101" s="105">
        <v>51847.647308391272</v>
      </c>
      <c r="F101" s="105">
        <v>25969.028740566526</v>
      </c>
      <c r="G101" s="105">
        <v>20947.374599999999</v>
      </c>
      <c r="H101" s="105">
        <v>1990.4218097402331</v>
      </c>
      <c r="I101" s="105">
        <v>2620.4783736385211</v>
      </c>
      <c r="J101" s="105">
        <v>540.74442051736128</v>
      </c>
      <c r="K101" s="105">
        <f t="shared" si="4"/>
        <v>242405.61435053177</v>
      </c>
    </row>
    <row r="102" spans="1:11" s="1" customFormat="1" x14ac:dyDescent="0.25">
      <c r="A102" s="179">
        <v>45017</v>
      </c>
      <c r="B102" s="105">
        <v>125780.29093745598</v>
      </c>
      <c r="C102" s="105">
        <v>3675.4237946488183</v>
      </c>
      <c r="D102" s="105">
        <v>17376.061222198397</v>
      </c>
      <c r="E102" s="105">
        <v>58468.332359873733</v>
      </c>
      <c r="F102" s="105">
        <v>27015.868611895796</v>
      </c>
      <c r="G102" s="105">
        <v>12660.622580000001</v>
      </c>
      <c r="H102" s="105">
        <v>1796.3780775222326</v>
      </c>
      <c r="I102" s="105">
        <v>2257.4041669803109</v>
      </c>
      <c r="J102" s="105">
        <v>523.19385187830244</v>
      </c>
      <c r="K102" s="105">
        <f t="shared" si="4"/>
        <v>249553.57560245355</v>
      </c>
    </row>
    <row r="103" spans="1:11" s="1" customFormat="1" x14ac:dyDescent="0.25">
      <c r="A103" s="179">
        <v>45047</v>
      </c>
      <c r="B103" s="105">
        <v>117054.42796813854</v>
      </c>
      <c r="C103" s="105">
        <v>2944.3238796352089</v>
      </c>
      <c r="D103" s="105">
        <v>19091.784539646167</v>
      </c>
      <c r="E103" s="105">
        <v>53857.21606988358</v>
      </c>
      <c r="F103" s="105">
        <v>26631.646049840012</v>
      </c>
      <c r="G103" s="105">
        <v>21555.869869999999</v>
      </c>
      <c r="H103" s="105">
        <v>2134.2373332473567</v>
      </c>
      <c r="I103" s="105">
        <v>2310.8135375791244</v>
      </c>
      <c r="J103" s="105">
        <v>462.54369040923859</v>
      </c>
      <c r="K103" s="105">
        <f t="shared" si="4"/>
        <v>246042.8629383792</v>
      </c>
    </row>
    <row r="104" spans="1:11" s="1" customFormat="1" x14ac:dyDescent="0.25">
      <c r="A104" s="179">
        <v>45078</v>
      </c>
      <c r="B104" s="105">
        <v>123820.6300632186</v>
      </c>
      <c r="C104" s="105">
        <v>2834.9961785951855</v>
      </c>
      <c r="D104" s="105">
        <v>16103.360029244621</v>
      </c>
      <c r="E104" s="105">
        <v>60137.546686214999</v>
      </c>
      <c r="F104" s="105">
        <v>27974.848739280624</v>
      </c>
      <c r="G104" s="105">
        <v>12593.682350000001</v>
      </c>
      <c r="H104" s="105">
        <v>1288.5020906278755</v>
      </c>
      <c r="I104" s="105">
        <v>2047.5308662288928</v>
      </c>
      <c r="J104" s="105">
        <v>401.64166163766805</v>
      </c>
      <c r="K104" s="105">
        <f t="shared" si="4"/>
        <v>247202.73866504847</v>
      </c>
    </row>
    <row r="105" spans="1:11" s="1" customFormat="1" x14ac:dyDescent="0.25">
      <c r="A105" s="179">
        <v>45108</v>
      </c>
      <c r="B105" s="105">
        <v>122542.64584895276</v>
      </c>
      <c r="C105" s="105">
        <v>3896.5940756532668</v>
      </c>
      <c r="D105" s="105">
        <v>17270.583734842061</v>
      </c>
      <c r="E105" s="105">
        <v>58637.388604286454</v>
      </c>
      <c r="F105" s="105">
        <v>25459.665746288589</v>
      </c>
      <c r="G105" s="105">
        <v>15525.703519999999</v>
      </c>
      <c r="H105" s="105">
        <v>1119.6926579258891</v>
      </c>
      <c r="I105" s="105">
        <v>2672.9799570980645</v>
      </c>
      <c r="J105" s="105">
        <v>764.26790239555646</v>
      </c>
      <c r="K105" s="105">
        <f t="shared" si="4"/>
        <v>247889.52204744259</v>
      </c>
    </row>
    <row r="106" spans="1:11" s="1" customFormat="1" x14ac:dyDescent="0.25">
      <c r="A106" s="179">
        <v>45139</v>
      </c>
      <c r="B106" s="105">
        <v>125405.95031150371</v>
      </c>
      <c r="C106" s="105">
        <v>3056.0502245533958</v>
      </c>
      <c r="D106" s="105">
        <v>29515.197322231859</v>
      </c>
      <c r="E106" s="105">
        <v>58444.823308547799</v>
      </c>
      <c r="F106" s="105">
        <v>29226.895582500827</v>
      </c>
      <c r="G106" s="105">
        <v>18252.52778</v>
      </c>
      <c r="H106" s="105">
        <v>1653.2748009902548</v>
      </c>
      <c r="I106" s="105">
        <v>2627.1441901380881</v>
      </c>
      <c r="J106" s="105">
        <v>673.05687348347192</v>
      </c>
      <c r="K106" s="105">
        <f t="shared" si="4"/>
        <v>268854.92039394937</v>
      </c>
    </row>
    <row r="107" spans="1:11" s="1" customFormat="1" x14ac:dyDescent="0.25">
      <c r="A107" s="179">
        <v>45170</v>
      </c>
      <c r="B107" s="105">
        <v>128297.82323823511</v>
      </c>
      <c r="C107" s="105">
        <v>3166.2593324093518</v>
      </c>
      <c r="D107" s="105">
        <v>16139.75709735399</v>
      </c>
      <c r="E107" s="105">
        <v>56210.956382897632</v>
      </c>
      <c r="F107" s="105">
        <v>30156.803117431329</v>
      </c>
      <c r="G107" s="105">
        <v>11913.554940000002</v>
      </c>
      <c r="H107" s="105">
        <v>1252.5583616143238</v>
      </c>
      <c r="I107" s="105">
        <v>2130.9328173736776</v>
      </c>
      <c r="J107" s="105">
        <v>420.89783391050355</v>
      </c>
      <c r="K107" s="105">
        <f t="shared" si="4"/>
        <v>249689.54312122593</v>
      </c>
    </row>
    <row r="108" spans="1:11" s="1" customFormat="1" x14ac:dyDescent="0.25">
      <c r="A108" s="179">
        <v>45200</v>
      </c>
      <c r="B108" s="105">
        <v>124992.95258754204</v>
      </c>
      <c r="C108" s="105">
        <v>5149.760799427806</v>
      </c>
      <c r="D108" s="105">
        <v>17891.114899820383</v>
      </c>
      <c r="E108" s="105">
        <v>58620.215359127498</v>
      </c>
      <c r="F108" s="105">
        <v>29798.432062515665</v>
      </c>
      <c r="G108" s="105">
        <v>15330.929900000001</v>
      </c>
      <c r="H108" s="105">
        <v>1654.5298733800892</v>
      </c>
      <c r="I108" s="105">
        <v>3243.0673191116375</v>
      </c>
      <c r="J108" s="105">
        <v>587.09144398807064</v>
      </c>
      <c r="K108" s="105">
        <f t="shared" si="4"/>
        <v>257268.09424491317</v>
      </c>
    </row>
    <row r="109" spans="1:11" s="1" customFormat="1" x14ac:dyDescent="0.25">
      <c r="A109" s="179">
        <v>45231</v>
      </c>
      <c r="B109" s="105">
        <v>154237.10145829865</v>
      </c>
      <c r="C109" s="105">
        <v>20543.868185251693</v>
      </c>
      <c r="D109" s="105">
        <v>17437.034519522796</v>
      </c>
      <c r="E109" s="105">
        <v>56528.123700969016</v>
      </c>
      <c r="F109" s="105">
        <v>30660.563208452171</v>
      </c>
      <c r="G109" s="105">
        <v>14519.880649999999</v>
      </c>
      <c r="H109" s="105">
        <v>3235.2334767500329</v>
      </c>
      <c r="I109" s="105">
        <v>7106.8062141227656</v>
      </c>
      <c r="J109" s="105">
        <v>410.22797628034249</v>
      </c>
      <c r="K109" s="105">
        <f t="shared" si="4"/>
        <v>304678.83938964742</v>
      </c>
    </row>
    <row r="110" spans="1:11" s="1" customFormat="1" x14ac:dyDescent="0.25">
      <c r="A110" s="179">
        <v>45261</v>
      </c>
      <c r="B110" s="105">
        <v>134809.65135283614</v>
      </c>
      <c r="C110" s="105">
        <v>2412.0240307592062</v>
      </c>
      <c r="D110" s="105">
        <v>24849.959239668668</v>
      </c>
      <c r="E110" s="105">
        <v>59548.425367472591</v>
      </c>
      <c r="F110" s="105">
        <v>32498.591097575852</v>
      </c>
      <c r="G110" s="105">
        <v>17111.13306</v>
      </c>
      <c r="H110" s="105">
        <v>1836.9988260670955</v>
      </c>
      <c r="I110" s="105">
        <v>17267.536023261378</v>
      </c>
      <c r="J110" s="105">
        <v>748.23569852414937</v>
      </c>
      <c r="K110" s="105">
        <f t="shared" si="4"/>
        <v>291082.55469616508</v>
      </c>
    </row>
    <row r="111" spans="1:11" s="1" customFormat="1" x14ac:dyDescent="0.25">
      <c r="A111" s="177">
        <v>45292</v>
      </c>
      <c r="B111" s="141">
        <v>147536.81961295044</v>
      </c>
      <c r="C111" s="141">
        <v>3401.9352186015026</v>
      </c>
      <c r="D111" s="141">
        <v>10840.781148448868</v>
      </c>
      <c r="E111" s="141">
        <v>63453.583182602524</v>
      </c>
      <c r="F111" s="141">
        <v>37954.75943232311</v>
      </c>
      <c r="G111" s="141">
        <v>19555.414820000002</v>
      </c>
      <c r="H111" s="141">
        <v>2744.8097727479912</v>
      </c>
      <c r="I111" s="141">
        <v>2683.8222454041338</v>
      </c>
      <c r="J111" s="141">
        <v>487.22306327794615</v>
      </c>
      <c r="K111" s="141">
        <f t="shared" ref="K111:K113" si="5">SUM(B111:J111)</f>
        <v>288659.1484963565</v>
      </c>
    </row>
    <row r="112" spans="1:11" s="1" customFormat="1" x14ac:dyDescent="0.25">
      <c r="A112" s="179">
        <v>45323</v>
      </c>
      <c r="B112" s="105">
        <v>125472.39002033333</v>
      </c>
      <c r="C112" s="105">
        <v>2577.6477745149914</v>
      </c>
      <c r="D112" s="105">
        <v>15516.9259945168</v>
      </c>
      <c r="E112" s="105">
        <v>51118.243897328997</v>
      </c>
      <c r="F112" s="105">
        <v>27751.865336746378</v>
      </c>
      <c r="G112" s="105">
        <v>13297.822010000002</v>
      </c>
      <c r="H112" s="105">
        <v>1287.0817498633719</v>
      </c>
      <c r="I112" s="105">
        <v>2752.4699567824141</v>
      </c>
      <c r="J112" s="105">
        <v>526.75259292898022</v>
      </c>
      <c r="K112" s="105">
        <f t="shared" si="5"/>
        <v>240301.19933301525</v>
      </c>
    </row>
    <row r="113" spans="1:150" s="1" customFormat="1" x14ac:dyDescent="0.25">
      <c r="A113" s="179">
        <v>45352</v>
      </c>
      <c r="B113" s="105">
        <v>121970.97062450592</v>
      </c>
      <c r="C113" s="105">
        <v>2491.1899792716108</v>
      </c>
      <c r="D113" s="105">
        <v>22676.491257346748</v>
      </c>
      <c r="E113" s="105">
        <v>59573.089221923641</v>
      </c>
      <c r="F113" s="105">
        <v>28708.848555333701</v>
      </c>
      <c r="G113" s="105">
        <v>15006.622330000002</v>
      </c>
      <c r="H113" s="105">
        <v>1362.911190313735</v>
      </c>
      <c r="I113" s="105">
        <v>2730.7505441682761</v>
      </c>
      <c r="J113" s="105">
        <v>504.53568789613871</v>
      </c>
      <c r="K113" s="105">
        <f t="shared" si="5"/>
        <v>255025.4093907598</v>
      </c>
    </row>
    <row r="114" spans="1:150" s="1" customFormat="1" x14ac:dyDescent="0.25">
      <c r="A114" s="179">
        <v>45383</v>
      </c>
      <c r="B114" s="105">
        <v>125151.0270336196</v>
      </c>
      <c r="C114" s="105">
        <v>3298.2495648276413</v>
      </c>
      <c r="D114" s="105">
        <v>22815.405663736412</v>
      </c>
      <c r="E114" s="105">
        <v>59802.437652217828</v>
      </c>
      <c r="F114" s="105">
        <v>29231.866296128024</v>
      </c>
      <c r="G114" s="105">
        <v>20644.211630000002</v>
      </c>
      <c r="H114" s="105">
        <v>1659.8665178455014</v>
      </c>
      <c r="I114" s="105">
        <v>2852.806096716577</v>
      </c>
      <c r="J114" s="105">
        <v>545.74428683375334</v>
      </c>
      <c r="K114" s="105">
        <f t="shared" ref="K114" si="6">SUM(B114:J114)</f>
        <v>266001.61474192527</v>
      </c>
    </row>
    <row r="115" spans="1:150" s="1" customFormat="1" x14ac:dyDescent="0.25">
      <c r="A115" s="179">
        <v>45413</v>
      </c>
      <c r="B115" s="105">
        <v>132969.48691440304</v>
      </c>
      <c r="C115" s="105">
        <v>6536.0945291159833</v>
      </c>
      <c r="D115" s="105">
        <v>18935.74732960626</v>
      </c>
      <c r="E115" s="105">
        <v>59462.5843470127</v>
      </c>
      <c r="F115" s="105">
        <v>30548.666121862403</v>
      </c>
      <c r="G115" s="105">
        <v>19521.434590000001</v>
      </c>
      <c r="H115" s="105">
        <v>1869.8663867261937</v>
      </c>
      <c r="I115" s="105">
        <v>3361.7023305465491</v>
      </c>
      <c r="J115" s="105">
        <v>748.08592236014726</v>
      </c>
      <c r="K115" s="105">
        <f t="shared" ref="K115:K117" si="7">SUM(B115:J115)</f>
        <v>273953.66847163328</v>
      </c>
    </row>
    <row r="116" spans="1:150" s="1" customFormat="1" x14ac:dyDescent="0.25">
      <c r="A116" s="179">
        <v>45444</v>
      </c>
      <c r="B116" s="105">
        <v>129587.44671381664</v>
      </c>
      <c r="C116" s="105">
        <v>2856.7841683433439</v>
      </c>
      <c r="D116" s="105">
        <v>19713.513006633504</v>
      </c>
      <c r="E116" s="105">
        <v>65961.665101042381</v>
      </c>
      <c r="F116" s="105">
        <v>31374.561648536725</v>
      </c>
      <c r="G116" s="105">
        <v>21422.303649999998</v>
      </c>
      <c r="H116" s="105">
        <v>1670.1189359433338</v>
      </c>
      <c r="I116" s="105">
        <v>3375.3287530484895</v>
      </c>
      <c r="J116" s="105">
        <v>810.01450097841246</v>
      </c>
      <c r="K116" s="105">
        <f t="shared" si="7"/>
        <v>276771.73647834285</v>
      </c>
    </row>
    <row r="117" spans="1:150" s="1" customFormat="1" x14ac:dyDescent="0.25">
      <c r="A117" s="179">
        <v>45474</v>
      </c>
      <c r="B117" s="105">
        <v>129447.31902169251</v>
      </c>
      <c r="C117" s="105">
        <v>3672.7557616935474</v>
      </c>
      <c r="D117" s="105">
        <v>22551.221294288618</v>
      </c>
      <c r="E117" s="105">
        <v>63013.179594626461</v>
      </c>
      <c r="F117" s="105">
        <v>31279.936666601516</v>
      </c>
      <c r="G117" s="105">
        <v>19850.060839999995</v>
      </c>
      <c r="H117" s="105">
        <v>1778.8618918838843</v>
      </c>
      <c r="I117" s="105">
        <v>2901.0283558887832</v>
      </c>
      <c r="J117" s="105">
        <v>567.94358299103226</v>
      </c>
      <c r="K117" s="105">
        <f t="shared" si="7"/>
        <v>275062.30700966634</v>
      </c>
    </row>
    <row r="118" spans="1:150" s="1" customFormat="1" x14ac:dyDescent="0.25">
      <c r="A118" s="179">
        <v>45505</v>
      </c>
      <c r="B118" s="105">
        <v>137131.57100999999</v>
      </c>
      <c r="C118" s="105">
        <v>2801.2062800000003</v>
      </c>
      <c r="D118" s="105">
        <v>17680.454690000002</v>
      </c>
      <c r="E118" s="105">
        <v>61855.189620000005</v>
      </c>
      <c r="F118" s="105">
        <v>32868.901409999999</v>
      </c>
      <c r="G118" s="105">
        <v>21521.661120000004</v>
      </c>
      <c r="H118" s="105">
        <v>1372.32798</v>
      </c>
      <c r="I118" s="105">
        <v>2728.0373799999998</v>
      </c>
      <c r="J118" s="105">
        <v>551.49088999999992</v>
      </c>
      <c r="K118" s="105">
        <f t="shared" ref="K118:K127" si="8">SUM(B118:J118)</f>
        <v>278510.84038000001</v>
      </c>
    </row>
    <row r="119" spans="1:150" s="1" customFormat="1" x14ac:dyDescent="0.25">
      <c r="A119" s="179">
        <v>45536</v>
      </c>
      <c r="B119" s="105">
        <v>142479.78954</v>
      </c>
      <c r="C119" s="105">
        <v>2673.6026100000004</v>
      </c>
      <c r="D119" s="105">
        <v>20484.424360000001</v>
      </c>
      <c r="E119" s="105">
        <v>63394.228650000005</v>
      </c>
      <c r="F119" s="105">
        <v>32998.141730000003</v>
      </c>
      <c r="G119" s="105">
        <v>20008.531400000003</v>
      </c>
      <c r="H119" s="105">
        <v>1262.86915</v>
      </c>
      <c r="I119" s="105">
        <v>2710.7170700000001</v>
      </c>
      <c r="J119" s="105">
        <v>541.20998999999995</v>
      </c>
      <c r="K119" s="105">
        <f t="shared" si="8"/>
        <v>286553.51449999999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</row>
    <row r="120" spans="1:150" s="162" customFormat="1" ht="13.8" thickBot="1" x14ac:dyDescent="0.3">
      <c r="A120" s="179">
        <v>45566</v>
      </c>
      <c r="B120" s="105">
        <v>137988.21325999999</v>
      </c>
      <c r="C120" s="105">
        <v>3764.7115000000003</v>
      </c>
      <c r="D120" s="105">
        <v>22119.600620000001</v>
      </c>
      <c r="E120" s="105">
        <v>65125.232110000004</v>
      </c>
      <c r="F120" s="105">
        <v>35442.95738</v>
      </c>
      <c r="G120" s="105">
        <v>22396.26743</v>
      </c>
      <c r="H120" s="105">
        <v>1569.0841799999998</v>
      </c>
      <c r="I120" s="105">
        <v>3420.7695899999999</v>
      </c>
      <c r="J120" s="105">
        <v>828.70591999999988</v>
      </c>
      <c r="K120" s="105">
        <f t="shared" si="8"/>
        <v>292655.54199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</row>
    <row r="121" spans="1:150" s="163" customFormat="1" x14ac:dyDescent="0.25">
      <c r="A121" s="179">
        <v>45597</v>
      </c>
      <c r="B121" s="105">
        <v>143144.10588000002</v>
      </c>
      <c r="C121" s="105">
        <v>2782.2454700000003</v>
      </c>
      <c r="D121" s="105">
        <v>12837.995480000001</v>
      </c>
      <c r="E121" s="105">
        <v>67200.045430000013</v>
      </c>
      <c r="F121" s="105">
        <v>34757.142020000014</v>
      </c>
      <c r="G121" s="105">
        <v>24679.716280000001</v>
      </c>
      <c r="H121" s="105">
        <v>1330.8029299999998</v>
      </c>
      <c r="I121" s="105">
        <v>2904.77855</v>
      </c>
      <c r="J121" s="105">
        <v>669.59974999999997</v>
      </c>
      <c r="K121" s="105">
        <f t="shared" si="8"/>
        <v>290306.43179000006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</row>
    <row r="122" spans="1:150" s="163" customFormat="1" x14ac:dyDescent="0.25">
      <c r="A122" s="179">
        <v>45627</v>
      </c>
      <c r="B122" s="105">
        <v>139527.16837</v>
      </c>
      <c r="C122" s="105">
        <v>6850.4017699999995</v>
      </c>
      <c r="D122" s="105">
        <v>37868.206340000004</v>
      </c>
      <c r="E122" s="105">
        <v>71072.770179999992</v>
      </c>
      <c r="F122" s="105">
        <v>36692.63188999999</v>
      </c>
      <c r="G122" s="105">
        <v>30164.402100000003</v>
      </c>
      <c r="H122" s="105">
        <v>3796.9409599999999</v>
      </c>
      <c r="I122" s="105">
        <v>2843.63526</v>
      </c>
      <c r="J122" s="105">
        <v>497.49258000000003</v>
      </c>
      <c r="K122" s="105">
        <f t="shared" si="8"/>
        <v>329313.64944999997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</row>
    <row r="123" spans="1:150" s="163" customFormat="1" x14ac:dyDescent="0.25">
      <c r="A123" s="180">
        <v>45658</v>
      </c>
      <c r="B123" s="141">
        <v>153782.16709</v>
      </c>
      <c r="C123" s="141">
        <v>3597.7597999999998</v>
      </c>
      <c r="D123" s="141">
        <v>10290.214610000001</v>
      </c>
      <c r="E123" s="141">
        <v>82513.166949999999</v>
      </c>
      <c r="F123" s="141">
        <v>41879.914770000003</v>
      </c>
      <c r="G123" s="141">
        <v>18091.77678</v>
      </c>
      <c r="H123" s="141">
        <v>3286.2926600000001</v>
      </c>
      <c r="I123" s="141">
        <v>2523.58376</v>
      </c>
      <c r="J123" s="141">
        <v>667.82659000000001</v>
      </c>
      <c r="K123" s="141">
        <f t="shared" si="8"/>
        <v>316632.70301000006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</row>
    <row r="124" spans="1:150" s="163" customFormat="1" x14ac:dyDescent="0.25">
      <c r="A124" s="179">
        <v>45689</v>
      </c>
      <c r="B124" s="105">
        <v>136968.85264</v>
      </c>
      <c r="C124" s="105">
        <v>2897.8271300000006</v>
      </c>
      <c r="D124" s="105">
        <v>16438.068660000001</v>
      </c>
      <c r="E124" s="105">
        <v>66370.23603</v>
      </c>
      <c r="F124" s="105">
        <v>31263.816330000005</v>
      </c>
      <c r="G124" s="105">
        <v>21388.453499999996</v>
      </c>
      <c r="H124" s="105">
        <v>1825.8089899999998</v>
      </c>
      <c r="I124" s="105">
        <v>2249.2663700000003</v>
      </c>
      <c r="J124" s="105">
        <v>707.06151</v>
      </c>
      <c r="K124" s="105">
        <f t="shared" si="8"/>
        <v>280109.39116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</row>
    <row r="125" spans="1:150" s="163" customFormat="1" x14ac:dyDescent="0.25">
      <c r="A125" s="179">
        <v>45717</v>
      </c>
      <c r="B125" s="105">
        <v>138126.92413999999</v>
      </c>
      <c r="C125" s="105">
        <v>2844.5963900000002</v>
      </c>
      <c r="D125" s="105">
        <v>18577.580989999995</v>
      </c>
      <c r="E125" s="105">
        <v>62830.168899999997</v>
      </c>
      <c r="F125" s="105">
        <v>32833.020490000003</v>
      </c>
      <c r="G125" s="105">
        <v>20471.172509999997</v>
      </c>
      <c r="H125" s="105">
        <v>1821.4433199999999</v>
      </c>
      <c r="I125" s="105">
        <v>2098.61958</v>
      </c>
      <c r="J125" s="105">
        <v>596.84325000000001</v>
      </c>
      <c r="K125" s="105">
        <f t="shared" si="8"/>
        <v>280200.36956999992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</row>
    <row r="126" spans="1:150" s="163" customFormat="1" x14ac:dyDescent="0.25">
      <c r="A126" s="179">
        <v>45748</v>
      </c>
      <c r="B126" s="105">
        <v>141476.1073</v>
      </c>
      <c r="C126" s="105">
        <v>3349.0071499999999</v>
      </c>
      <c r="D126" s="105">
        <v>21215.158289999996</v>
      </c>
      <c r="E126" s="105">
        <v>64045.62599</v>
      </c>
      <c r="F126" s="105">
        <v>33658.113199999993</v>
      </c>
      <c r="G126" s="105">
        <v>23015.493780000001</v>
      </c>
      <c r="H126" s="105">
        <v>1974.7290600000001</v>
      </c>
      <c r="I126" s="105">
        <v>2111.9484600000001</v>
      </c>
      <c r="J126" s="105">
        <v>439.34429999999998</v>
      </c>
      <c r="K126" s="105">
        <f t="shared" si="8"/>
        <v>291285.52752999996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</row>
    <row r="127" spans="1:150" s="163" customFormat="1" x14ac:dyDescent="0.25">
      <c r="A127" s="179">
        <v>45778</v>
      </c>
      <c r="B127" s="105">
        <v>144760.76628000001</v>
      </c>
      <c r="C127" s="105">
        <v>2744.0101099999997</v>
      </c>
      <c r="D127" s="105">
        <v>21921.759910000001</v>
      </c>
      <c r="E127" s="105">
        <v>66034.322119999997</v>
      </c>
      <c r="F127" s="105">
        <v>34208.334469999994</v>
      </c>
      <c r="G127" s="105">
        <v>21970.980119999997</v>
      </c>
      <c r="H127" s="105">
        <v>2323.1709500000002</v>
      </c>
      <c r="I127" s="105">
        <v>2144.1277399999999</v>
      </c>
      <c r="J127" s="105">
        <v>444.33577000000002</v>
      </c>
      <c r="K127" s="105">
        <f t="shared" si="8"/>
        <v>296551.80747000006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</row>
    <row r="128" spans="1:150" s="163" customFormat="1" x14ac:dyDescent="0.25">
      <c r="A128" s="179">
        <v>45809</v>
      </c>
      <c r="B128" s="105">
        <v>144684.83513999998</v>
      </c>
      <c r="C128" s="105">
        <v>2678.38</v>
      </c>
      <c r="D128" s="105">
        <v>22559.337909999998</v>
      </c>
      <c r="E128" s="105">
        <v>69816.693079999997</v>
      </c>
      <c r="F128" s="105">
        <v>35030.53527</v>
      </c>
      <c r="G128" s="105">
        <v>19789.127359999999</v>
      </c>
      <c r="H128" s="105">
        <v>2073.4013600000003</v>
      </c>
      <c r="I128" s="105">
        <v>2150.5745300000003</v>
      </c>
      <c r="J128" s="105">
        <v>437.44589000000002</v>
      </c>
      <c r="K128" s="105">
        <f t="shared" ref="K128:K129" si="9">SUM(B128:J128)</f>
        <v>299220.33053999994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</row>
    <row r="129" spans="1:150" s="163" customFormat="1" x14ac:dyDescent="0.25">
      <c r="A129" s="179">
        <v>45839</v>
      </c>
      <c r="B129" s="105">
        <v>148754.49660999997</v>
      </c>
      <c r="C129" s="105">
        <v>3751.4901400000003</v>
      </c>
      <c r="D129" s="105">
        <v>27016.677670000005</v>
      </c>
      <c r="E129" s="105">
        <v>67684.834879999995</v>
      </c>
      <c r="F129" s="105">
        <v>36357.658110000004</v>
      </c>
      <c r="G129" s="105">
        <v>22850.411620000003</v>
      </c>
      <c r="H129" s="105">
        <v>2316.6273799999999</v>
      </c>
      <c r="I129" s="105">
        <v>2093.2953299999999</v>
      </c>
      <c r="J129" s="105">
        <v>449.36734999999999</v>
      </c>
      <c r="K129" s="105">
        <f t="shared" si="9"/>
        <v>311274.85909000004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</row>
    <row r="130" spans="1:150" s="163" customFormat="1" x14ac:dyDescent="0.25">
      <c r="A130" s="179">
        <v>45870</v>
      </c>
      <c r="B130" s="105">
        <v>156337.04584000001</v>
      </c>
      <c r="C130" s="105">
        <v>2808.1147199999996</v>
      </c>
      <c r="D130" s="105">
        <v>34003.577990000005</v>
      </c>
      <c r="E130" s="105">
        <v>75118.241410000017</v>
      </c>
      <c r="F130" s="105">
        <v>37937.65367</v>
      </c>
      <c r="G130" s="105">
        <v>17284.248420000004</v>
      </c>
      <c r="H130" s="105">
        <v>2596.3324900000002</v>
      </c>
      <c r="I130" s="105">
        <v>2059.0309099999999</v>
      </c>
      <c r="J130" s="105">
        <v>601.90492000000006</v>
      </c>
      <c r="K130" s="105">
        <f t="shared" ref="K130:K131" si="10">SUM(B130:J130)</f>
        <v>328746.15037000005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</row>
    <row r="131" spans="1:150" s="163" customFormat="1" x14ac:dyDescent="0.25">
      <c r="A131" s="179">
        <v>45901</v>
      </c>
      <c r="B131" s="105">
        <v>146872.38856999998</v>
      </c>
      <c r="C131" s="105">
        <v>2798.1445800000001</v>
      </c>
      <c r="D131" s="105">
        <v>24766.846420000002</v>
      </c>
      <c r="E131" s="105">
        <v>69798.144589999982</v>
      </c>
      <c r="F131" s="105">
        <v>38123.901120000002</v>
      </c>
      <c r="G131" s="105">
        <v>24850.600970000003</v>
      </c>
      <c r="H131" s="105">
        <v>2602.2702800000002</v>
      </c>
      <c r="I131" s="105">
        <v>2104.8717200000001</v>
      </c>
      <c r="J131" s="105">
        <v>431.42626999999999</v>
      </c>
      <c r="K131" s="105">
        <f t="shared" si="10"/>
        <v>312348.59451999998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</row>
    <row r="132" spans="1:150" s="163" customFormat="1" x14ac:dyDescent="0.25">
      <c r="A132" s="179">
        <v>45931</v>
      </c>
      <c r="B132" s="105">
        <v>154942.57288000002</v>
      </c>
      <c r="C132" s="105">
        <v>4008.4225100000008</v>
      </c>
      <c r="D132" s="105">
        <v>22315.393989999993</v>
      </c>
      <c r="E132" s="105">
        <v>75093.076029999997</v>
      </c>
      <c r="F132" s="105">
        <v>40290.795940000004</v>
      </c>
      <c r="G132" s="105">
        <v>23255.443689999996</v>
      </c>
      <c r="H132" s="105">
        <v>2888.6889300000003</v>
      </c>
      <c r="I132" s="105">
        <v>1987.2994800000001</v>
      </c>
      <c r="J132" s="105">
        <v>470.46262000000007</v>
      </c>
      <c r="K132" s="105">
        <f t="shared" ref="K132:K133" si="11">SUM(B132:J132)</f>
        <v>325252.15606999997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</row>
    <row r="133" spans="1:150" s="163" customFormat="1" x14ac:dyDescent="0.25">
      <c r="A133" s="179">
        <v>45962</v>
      </c>
      <c r="B133" s="105">
        <v>157883.95425000001</v>
      </c>
      <c r="C133" s="105">
        <v>3049.5395700000004</v>
      </c>
      <c r="D133" s="105">
        <v>20202.048269999999</v>
      </c>
      <c r="E133" s="105">
        <v>75031.934989999994</v>
      </c>
      <c r="F133" s="105">
        <v>38871.046009999998</v>
      </c>
      <c r="G133" s="105">
        <v>22194.902690000006</v>
      </c>
      <c r="H133" s="105">
        <v>2189.1911</v>
      </c>
      <c r="I133" s="105">
        <v>7545.5447600000007</v>
      </c>
      <c r="J133" s="105">
        <v>5645.901460000001</v>
      </c>
      <c r="K133" s="105">
        <f t="shared" si="11"/>
        <v>332614.06310000003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</row>
    <row r="134" spans="1:150" s="163" customFormat="1" x14ac:dyDescent="0.25">
      <c r="A134" s="179">
        <v>45993</v>
      </c>
      <c r="B134" s="105">
        <v>152386.51819</v>
      </c>
      <c r="C134" s="105">
        <v>3523.59195</v>
      </c>
      <c r="D134" s="105">
        <v>35014.239949999996</v>
      </c>
      <c r="E134" s="105">
        <v>70514.814079999996</v>
      </c>
      <c r="F134" s="105">
        <v>41925.085980000003</v>
      </c>
      <c r="G134" s="105">
        <v>35371.483390000001</v>
      </c>
      <c r="H134" s="105">
        <v>2797.8176600000002</v>
      </c>
      <c r="I134" s="105">
        <v>2119.7619699999996</v>
      </c>
      <c r="J134" s="105">
        <v>427.93678000000006</v>
      </c>
      <c r="K134" s="105">
        <f>SUM(B134:J134)</f>
        <v>344081.24994999997</v>
      </c>
      <c r="L134" s="189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</row>
    <row r="135" spans="1:150" s="163" customFormat="1" x14ac:dyDescent="0.25">
      <c r="A135" s="180">
        <v>46024</v>
      </c>
      <c r="B135" s="105">
        <v>184133.82571999999</v>
      </c>
      <c r="C135" s="105">
        <v>3807.6667499999999</v>
      </c>
      <c r="D135" s="105">
        <v>9284.8415299999979</v>
      </c>
      <c r="E135" s="105">
        <v>90257.670180000001</v>
      </c>
      <c r="F135" s="105">
        <v>50008.401969999999</v>
      </c>
      <c r="G135" s="105">
        <v>21420.18593</v>
      </c>
      <c r="H135" s="105">
        <v>3989.3601699999999</v>
      </c>
      <c r="I135" s="105">
        <v>2044.0228899999997</v>
      </c>
      <c r="J135" s="105">
        <v>623.03881000000001</v>
      </c>
      <c r="K135" s="105">
        <f>SUM(B135:J135)</f>
        <v>365569.01394999999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</row>
    <row r="136" spans="1:150" s="163" customFormat="1" x14ac:dyDescent="0.25">
      <c r="A136" s="179">
        <v>46056</v>
      </c>
      <c r="B136" s="105">
        <v>143037.9584</v>
      </c>
      <c r="C136" s="105">
        <v>4039.39239</v>
      </c>
      <c r="D136" s="105">
        <v>19396.297890000002</v>
      </c>
      <c r="E136" s="105">
        <v>68681.587209999998</v>
      </c>
      <c r="F136" s="105">
        <v>34952.810109999999</v>
      </c>
      <c r="G136" s="105">
        <v>33516.762000000002</v>
      </c>
      <c r="H136" s="105">
        <v>2141.4471699999999</v>
      </c>
      <c r="I136" s="105">
        <v>1976.8746599999999</v>
      </c>
      <c r="J136" s="105">
        <v>413.37765000000002</v>
      </c>
      <c r="K136" s="105">
        <f>SUM(B136:J136)</f>
        <v>308156.50747999991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</row>
    <row r="137" spans="1:150" s="163" customFormat="1" x14ac:dyDescent="0.25">
      <c r="A137" s="179">
        <v>46082</v>
      </c>
      <c r="B137" s="105">
        <v>140889.07306</v>
      </c>
      <c r="C137" s="105">
        <v>3381.5850000000005</v>
      </c>
      <c r="D137" s="105">
        <v>28885.02378</v>
      </c>
      <c r="E137" s="105">
        <v>69373.237869999997</v>
      </c>
      <c r="F137" s="105">
        <v>36829.896040000007</v>
      </c>
      <c r="G137" s="105">
        <v>25137.885399999999</v>
      </c>
      <c r="H137" s="105">
        <v>2503.0019000000002</v>
      </c>
      <c r="I137" s="105">
        <v>3413.2259900000004</v>
      </c>
      <c r="J137" s="105">
        <v>1726.5992700000002</v>
      </c>
      <c r="K137" s="105">
        <f>SUM(B137:J137)</f>
        <v>312139.52830999997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</row>
    <row r="138" spans="1:150" s="163" customFormat="1" x14ac:dyDescent="0.25">
      <c r="A138" s="195">
        <v>46139</v>
      </c>
      <c r="B138" s="184">
        <v>145980.23826999997</v>
      </c>
      <c r="C138" s="184">
        <v>4261.5866800000003</v>
      </c>
      <c r="D138" s="184">
        <v>21092.59966</v>
      </c>
      <c r="E138" s="184">
        <v>72444.327720000001</v>
      </c>
      <c r="F138" s="184">
        <v>41062.398010000004</v>
      </c>
      <c r="G138" s="184">
        <v>20162.823070000006</v>
      </c>
      <c r="H138" s="184">
        <v>2558.7687999999998</v>
      </c>
      <c r="I138" s="184">
        <v>1690.20443</v>
      </c>
      <c r="J138" s="184">
        <v>373.36185000000006</v>
      </c>
      <c r="K138" s="184">
        <f>SUM(B138:J138)</f>
        <v>309626.30848999997</v>
      </c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</row>
    <row r="139" spans="1:150" x14ac:dyDescent="0.25">
      <c r="A139" s="181" t="s">
        <v>154</v>
      </c>
      <c r="B139" s="102"/>
      <c r="C139" s="102"/>
      <c r="D139" s="102"/>
      <c r="E139" s="102"/>
      <c r="F139" s="102"/>
      <c r="G139" s="102"/>
      <c r="H139" s="102"/>
      <c r="K139" s="102"/>
      <c r="L139" s="99"/>
    </row>
    <row r="140" spans="1:150" x14ac:dyDescent="0.25">
      <c r="A140" s="182" t="s">
        <v>158</v>
      </c>
      <c r="B140" s="102"/>
      <c r="C140" s="102"/>
      <c r="D140" s="102"/>
      <c r="E140" s="102"/>
      <c r="F140" s="102"/>
      <c r="G140" s="102"/>
      <c r="H140" s="102"/>
      <c r="K140" s="102"/>
      <c r="L140" s="99"/>
    </row>
    <row r="141" spans="1:150" x14ac:dyDescent="0.25">
      <c r="A141" s="183" t="s">
        <v>161</v>
      </c>
      <c r="C141" s="69"/>
      <c r="L141" s="99"/>
    </row>
    <row r="142" spans="1:150" ht="27.75" customHeight="1" x14ac:dyDescent="0.25"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</row>
    <row r="143" spans="1:150" x14ac:dyDescent="0.25">
      <c r="B143" s="99"/>
      <c r="C143" s="99"/>
      <c r="D143" s="99"/>
      <c r="E143" s="99"/>
      <c r="F143" s="99"/>
      <c r="G143" s="99"/>
      <c r="H143" s="99"/>
      <c r="I143" s="99"/>
      <c r="J143" s="99"/>
    </row>
    <row r="144" spans="1:150" x14ac:dyDescent="0.25">
      <c r="B144" s="99"/>
      <c r="C144" s="99"/>
      <c r="D144" s="99"/>
      <c r="E144" s="99"/>
      <c r="F144" s="99"/>
      <c r="G144" s="99"/>
      <c r="H144" s="99"/>
      <c r="I144" s="99"/>
      <c r="J144" s="99"/>
    </row>
    <row r="145" spans="2:10" x14ac:dyDescent="0.25">
      <c r="B145" s="99"/>
      <c r="C145" s="99"/>
      <c r="D145" s="99"/>
      <c r="E145" s="99"/>
      <c r="F145" s="99"/>
      <c r="G145" s="99"/>
      <c r="H145" s="99"/>
      <c r="I145" s="99"/>
      <c r="J145" s="99"/>
    </row>
    <row r="146" spans="2:10" x14ac:dyDescent="0.25">
      <c r="B146" s="99"/>
      <c r="C146" s="99"/>
      <c r="D146" s="99"/>
      <c r="E146" s="99"/>
      <c r="F146" s="99"/>
      <c r="G146" s="99"/>
      <c r="H146" s="99"/>
      <c r="I146" s="99"/>
    </row>
    <row r="147" spans="2:10" x14ac:dyDescent="0.25">
      <c r="B147" s="99"/>
      <c r="C147" s="99"/>
      <c r="D147" s="99"/>
      <c r="E147" s="99"/>
      <c r="F147" s="99"/>
      <c r="G147" s="99"/>
      <c r="H147" s="99"/>
      <c r="I147" s="99"/>
    </row>
    <row r="148" spans="2:10" x14ac:dyDescent="0.25">
      <c r="B148" s="99"/>
      <c r="C148" s="99"/>
      <c r="D148" s="99"/>
      <c r="E148" s="99"/>
      <c r="F148" s="99"/>
      <c r="G148" s="99"/>
      <c r="H148" s="99"/>
      <c r="I148" s="99"/>
    </row>
  </sheetData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workbookViewId="0">
      <selection activeCell="N20" sqref="N20"/>
    </sheetView>
  </sheetViews>
  <sheetFormatPr defaultRowHeight="13.2" x14ac:dyDescent="0.25"/>
  <cols>
    <col min="1" max="1" width="59" customWidth="1"/>
    <col min="2" max="2" width="14" bestFit="1" customWidth="1"/>
    <col min="3" max="4" width="10.6640625" bestFit="1" customWidth="1"/>
    <col min="5" max="5" width="11.6640625" customWidth="1"/>
    <col min="6" max="6" width="10.6640625" bestFit="1" customWidth="1"/>
    <col min="7" max="7" width="10.33203125" bestFit="1" customWidth="1"/>
    <col min="8" max="8" width="12" bestFit="1" customWidth="1"/>
    <col min="9" max="13" width="10.33203125" bestFit="1" customWidth="1"/>
    <col min="14" max="14" width="15.5546875" bestFit="1" customWidth="1"/>
    <col min="17" max="17" width="12.33203125" bestFit="1" customWidth="1"/>
  </cols>
  <sheetData>
    <row r="1" spans="1:14" x14ac:dyDescent="0.25">
      <c r="A1" s="30" t="s">
        <v>159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4" x14ac:dyDescent="0.25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112</v>
      </c>
      <c r="L2" s="208" t="s">
        <v>148</v>
      </c>
      <c r="M2" s="208"/>
      <c r="N2" s="208"/>
    </row>
    <row r="3" spans="1:14" ht="13.8" thickBot="1" x14ac:dyDescent="0.3">
      <c r="A3" s="106" t="s">
        <v>34</v>
      </c>
      <c r="B3" s="113">
        <v>45658</v>
      </c>
      <c r="C3" s="113">
        <v>45689</v>
      </c>
      <c r="D3" s="113">
        <v>45717</v>
      </c>
      <c r="E3" s="113">
        <v>45748</v>
      </c>
      <c r="F3" s="113">
        <v>45778</v>
      </c>
      <c r="G3" s="113">
        <v>45809</v>
      </c>
      <c r="H3" s="113">
        <v>45839</v>
      </c>
      <c r="I3" s="113">
        <v>45870</v>
      </c>
      <c r="J3" s="113">
        <v>45901</v>
      </c>
      <c r="K3" s="113">
        <v>45931</v>
      </c>
      <c r="L3" s="113">
        <v>45962</v>
      </c>
      <c r="M3" s="113">
        <v>45992</v>
      </c>
      <c r="N3" s="113" t="s">
        <v>33</v>
      </c>
    </row>
    <row r="4" spans="1:14" ht="13.8" thickTop="1" x14ac:dyDescent="0.25">
      <c r="A4" s="110" t="s">
        <v>0</v>
      </c>
      <c r="B4" s="117">
        <v>7131.5745099999995</v>
      </c>
      <c r="C4" s="117">
        <v>5419.0203200000005</v>
      </c>
      <c r="D4" s="117">
        <v>5282.3959800000002</v>
      </c>
      <c r="E4" s="117">
        <v>6145.4872400000004</v>
      </c>
      <c r="F4" s="117">
        <v>6160.0914499999999</v>
      </c>
      <c r="G4" s="117">
        <v>6108.8800200000005</v>
      </c>
      <c r="H4" s="117">
        <v>5935.2121999999999</v>
      </c>
      <c r="I4" s="117">
        <v>8177.0504800000008</v>
      </c>
      <c r="J4" s="117">
        <v>6967.9093400000002</v>
      </c>
      <c r="K4" s="117">
        <v>8256.4227499999997</v>
      </c>
      <c r="L4" s="117">
        <v>7237.3106100000005</v>
      </c>
      <c r="M4" s="117">
        <v>7647.4564800000007</v>
      </c>
      <c r="N4" s="114">
        <v>80468.811379999999</v>
      </c>
    </row>
    <row r="5" spans="1:14" ht="13.95" customHeight="1" x14ac:dyDescent="0.25">
      <c r="A5" s="109" t="s">
        <v>1</v>
      </c>
      <c r="B5" s="117">
        <v>2421.7157400000001</v>
      </c>
      <c r="C5" s="117">
        <v>2608.04133</v>
      </c>
      <c r="D5" s="117">
        <v>3333.7778000000003</v>
      </c>
      <c r="E5" s="117">
        <v>3250.1981499999997</v>
      </c>
      <c r="F5" s="117">
        <v>3731.79781</v>
      </c>
      <c r="G5" s="117">
        <v>3300.6105400000001</v>
      </c>
      <c r="H5" s="117">
        <v>4180.7730300000003</v>
      </c>
      <c r="I5" s="117">
        <v>3508.2795599999999</v>
      </c>
      <c r="J5" s="117">
        <v>4297.4443300000003</v>
      </c>
      <c r="K5" s="117">
        <v>3486.0447200000003</v>
      </c>
      <c r="L5" s="117">
        <v>3384.40409</v>
      </c>
      <c r="M5" s="117">
        <v>1535.4616000000001</v>
      </c>
      <c r="N5" s="114">
        <v>39038.548700000007</v>
      </c>
    </row>
    <row r="6" spans="1:14" ht="15" customHeight="1" x14ac:dyDescent="0.25">
      <c r="A6" s="112" t="s">
        <v>96</v>
      </c>
      <c r="B6" s="117">
        <v>950.44799999999998</v>
      </c>
      <c r="C6" s="117">
        <v>906.02858000000003</v>
      </c>
      <c r="D6" s="117">
        <v>760.60321999999996</v>
      </c>
      <c r="E6" s="117">
        <v>1067.2284</v>
      </c>
      <c r="F6" s="117">
        <v>962.81220999999994</v>
      </c>
      <c r="G6" s="117">
        <v>1118.18119</v>
      </c>
      <c r="H6" s="117">
        <v>1081.28754</v>
      </c>
      <c r="I6" s="117">
        <v>1075.7969800000001</v>
      </c>
      <c r="J6" s="117">
        <v>992.75745999999992</v>
      </c>
      <c r="K6" s="117">
        <v>1182.9644000000001</v>
      </c>
      <c r="L6" s="117">
        <v>1201.93938</v>
      </c>
      <c r="M6" s="117">
        <v>819.80723</v>
      </c>
      <c r="N6" s="114">
        <v>12119.854590000001</v>
      </c>
    </row>
    <row r="7" spans="1:14" x14ac:dyDescent="0.25">
      <c r="A7" s="109" t="s">
        <v>23</v>
      </c>
      <c r="B7" s="117">
        <v>907.72059000000002</v>
      </c>
      <c r="C7" s="117">
        <v>620.05375000000004</v>
      </c>
      <c r="D7" s="117">
        <v>590.20813999999996</v>
      </c>
      <c r="E7" s="117">
        <v>472.45029000000005</v>
      </c>
      <c r="F7" s="117">
        <v>492.37457000000001</v>
      </c>
      <c r="G7" s="117">
        <v>561.46495000000004</v>
      </c>
      <c r="H7" s="117">
        <v>646.0555700000001</v>
      </c>
      <c r="I7" s="117">
        <v>576.34442000000001</v>
      </c>
      <c r="J7" s="117">
        <v>581.86087999999995</v>
      </c>
      <c r="K7" s="117">
        <v>725.49994000000004</v>
      </c>
      <c r="L7" s="117">
        <v>729.53030000000001</v>
      </c>
      <c r="M7" s="117">
        <v>745.45338000000004</v>
      </c>
      <c r="N7" s="114">
        <v>7649.0167800000008</v>
      </c>
    </row>
    <row r="8" spans="1:14" ht="13.95" customHeight="1" x14ac:dyDescent="0.25">
      <c r="A8" s="109" t="s">
        <v>97</v>
      </c>
      <c r="B8" s="117">
        <v>610.75854000000004</v>
      </c>
      <c r="C8" s="117">
        <v>519.08335999999997</v>
      </c>
      <c r="D8" s="117">
        <v>461.62648999999999</v>
      </c>
      <c r="E8" s="117">
        <v>492.97635000000002</v>
      </c>
      <c r="F8" s="117">
        <v>477.27319</v>
      </c>
      <c r="G8" s="117">
        <v>498.46654000000001</v>
      </c>
      <c r="H8" s="117">
        <v>494.84402</v>
      </c>
      <c r="I8" s="117">
        <v>589.27958999999998</v>
      </c>
      <c r="J8" s="117">
        <v>640.72487999999998</v>
      </c>
      <c r="K8" s="117">
        <v>627.25688000000002</v>
      </c>
      <c r="L8" s="117">
        <v>530.37741000000005</v>
      </c>
      <c r="M8" s="117">
        <v>698.76191000000006</v>
      </c>
      <c r="N8" s="114">
        <v>6641.4291599999997</v>
      </c>
    </row>
    <row r="9" spans="1:14" x14ac:dyDescent="0.25">
      <c r="A9" s="112" t="s">
        <v>98</v>
      </c>
      <c r="B9" s="117">
        <v>8576.2202100000013</v>
      </c>
      <c r="C9" s="117">
        <v>7593.5854300000001</v>
      </c>
      <c r="D9" s="117">
        <v>7072.9816100000007</v>
      </c>
      <c r="E9" s="117">
        <v>6846.9932800000006</v>
      </c>
      <c r="F9" s="117">
        <v>8204.2873099999997</v>
      </c>
      <c r="G9" s="117">
        <v>7703.9829900000004</v>
      </c>
      <c r="H9" s="117">
        <v>8805.9075599999996</v>
      </c>
      <c r="I9" s="117">
        <v>9113.1871499999997</v>
      </c>
      <c r="J9" s="117">
        <v>9147.664490000001</v>
      </c>
      <c r="K9" s="117">
        <v>8161.3526300000003</v>
      </c>
      <c r="L9" s="117">
        <v>9421.3973499999993</v>
      </c>
      <c r="M9" s="117">
        <v>8796.0998299999992</v>
      </c>
      <c r="N9" s="114">
        <v>99443.659840000008</v>
      </c>
    </row>
    <row r="10" spans="1:14" x14ac:dyDescent="0.25">
      <c r="A10" s="109" t="s">
        <v>99</v>
      </c>
      <c r="B10" s="117">
        <v>556.94702000000007</v>
      </c>
      <c r="C10" s="117">
        <v>583.62646999999993</v>
      </c>
      <c r="D10" s="117">
        <v>629.04233999999997</v>
      </c>
      <c r="E10" s="117">
        <v>666.43757000000005</v>
      </c>
      <c r="F10" s="117">
        <v>524.39041000000009</v>
      </c>
      <c r="G10" s="117">
        <v>687.52357000000006</v>
      </c>
      <c r="H10" s="117">
        <v>981.17681000000005</v>
      </c>
      <c r="I10" s="117">
        <v>700.44432000000006</v>
      </c>
      <c r="J10" s="117">
        <v>851.21933000000013</v>
      </c>
      <c r="K10" s="117">
        <v>568.62540000000001</v>
      </c>
      <c r="L10" s="117">
        <v>598.1878200000001</v>
      </c>
      <c r="M10" s="117">
        <v>368.31704999999999</v>
      </c>
      <c r="N10" s="114">
        <v>7715.9381099999991</v>
      </c>
    </row>
    <row r="11" spans="1:14" x14ac:dyDescent="0.25">
      <c r="A11" s="112" t="s">
        <v>100</v>
      </c>
      <c r="B11" s="117">
        <v>2719.0321200000003</v>
      </c>
      <c r="C11" s="117">
        <v>2102.9114300000001</v>
      </c>
      <c r="D11" s="117">
        <v>2282.1955699999999</v>
      </c>
      <c r="E11" s="117">
        <v>2559.2720600000002</v>
      </c>
      <c r="F11" s="117">
        <v>2449.4414100000004</v>
      </c>
      <c r="G11" s="117">
        <v>2264.3741199999999</v>
      </c>
      <c r="H11" s="117">
        <v>2823.1812300000001</v>
      </c>
      <c r="I11" s="117">
        <v>2891.2945</v>
      </c>
      <c r="J11" s="117">
        <v>3869.1252000000004</v>
      </c>
      <c r="K11" s="117">
        <v>3041.2015699999997</v>
      </c>
      <c r="L11" s="117">
        <v>2819.0332200000003</v>
      </c>
      <c r="M11" s="117">
        <v>3063.8563399999998</v>
      </c>
      <c r="N11" s="114">
        <v>32884.918769999997</v>
      </c>
    </row>
    <row r="12" spans="1:14" x14ac:dyDescent="0.25">
      <c r="A12" s="109" t="s">
        <v>2</v>
      </c>
      <c r="B12" s="117">
        <v>1635.23377</v>
      </c>
      <c r="C12" s="117">
        <v>1126.1895099999999</v>
      </c>
      <c r="D12" s="117">
        <v>1188.22002</v>
      </c>
      <c r="E12" s="117">
        <v>1223.4664599999999</v>
      </c>
      <c r="F12" s="117">
        <v>1235.7164700000001</v>
      </c>
      <c r="G12" s="117">
        <v>1329.71227</v>
      </c>
      <c r="H12" s="117">
        <v>1250.9670800000001</v>
      </c>
      <c r="I12" s="117">
        <v>1368.9649199999999</v>
      </c>
      <c r="J12" s="117">
        <v>1396.2548200000001</v>
      </c>
      <c r="K12" s="117">
        <v>1341.3668300000002</v>
      </c>
      <c r="L12" s="117">
        <v>1448.6265800000001</v>
      </c>
      <c r="M12" s="117">
        <v>1596.4655500000001</v>
      </c>
      <c r="N12" s="114">
        <v>16141.184280000001</v>
      </c>
    </row>
    <row r="13" spans="1:14" x14ac:dyDescent="0.25">
      <c r="A13" s="109" t="s">
        <v>24</v>
      </c>
      <c r="B13" s="117">
        <v>2507.8259199999998</v>
      </c>
      <c r="C13" s="117">
        <v>2474.7479199999998</v>
      </c>
      <c r="D13" s="117">
        <v>2382.4007499999998</v>
      </c>
      <c r="E13" s="117">
        <v>2267.7338100000002</v>
      </c>
      <c r="F13" s="117">
        <v>2443.9568000000004</v>
      </c>
      <c r="G13" s="117">
        <v>2459.4903399999998</v>
      </c>
      <c r="H13" s="117">
        <v>2239.2497000000003</v>
      </c>
      <c r="I13" s="117">
        <v>2526.7085699999998</v>
      </c>
      <c r="J13" s="117">
        <v>2430.7467800000004</v>
      </c>
      <c r="K13" s="117">
        <v>2498.8153900000002</v>
      </c>
      <c r="L13" s="117">
        <v>2567.02025</v>
      </c>
      <c r="M13" s="117">
        <v>2248.0576599999999</v>
      </c>
      <c r="N13" s="114">
        <v>29046.75389</v>
      </c>
    </row>
    <row r="14" spans="1:14" x14ac:dyDescent="0.25">
      <c r="A14" s="109" t="s">
        <v>49</v>
      </c>
      <c r="B14" s="117">
        <v>1536.5901100000001</v>
      </c>
      <c r="C14" s="117">
        <v>1375.8941300000001</v>
      </c>
      <c r="D14" s="117">
        <v>1364.3141699999999</v>
      </c>
      <c r="E14" s="117">
        <v>1233.30799</v>
      </c>
      <c r="F14" s="117">
        <v>1296.4324099999999</v>
      </c>
      <c r="G14" s="117">
        <v>1345.36493</v>
      </c>
      <c r="H14" s="117">
        <v>1429.94228</v>
      </c>
      <c r="I14" s="117">
        <v>1540.3580099999999</v>
      </c>
      <c r="J14" s="117">
        <v>1415.9792500000001</v>
      </c>
      <c r="K14" s="117">
        <v>1447.65443</v>
      </c>
      <c r="L14" s="117">
        <v>1442.7728</v>
      </c>
      <c r="M14" s="117">
        <v>1190.6149499999999</v>
      </c>
      <c r="N14" s="114">
        <v>16619.225460000001</v>
      </c>
    </row>
    <row r="15" spans="1:14" x14ac:dyDescent="0.25">
      <c r="A15" s="109" t="s">
        <v>25</v>
      </c>
      <c r="B15" s="117">
        <v>1829.50863</v>
      </c>
      <c r="C15" s="117">
        <v>1674.79557</v>
      </c>
      <c r="D15" s="117">
        <v>1891.1805400000001</v>
      </c>
      <c r="E15" s="117">
        <v>1992.1143100000002</v>
      </c>
      <c r="F15" s="117">
        <v>2335.5894399999997</v>
      </c>
      <c r="G15" s="117">
        <v>1980.3158700000001</v>
      </c>
      <c r="H15" s="117">
        <v>1891.69154</v>
      </c>
      <c r="I15" s="117">
        <v>1969.6274799999999</v>
      </c>
      <c r="J15" s="117">
        <v>2046.66634</v>
      </c>
      <c r="K15" s="117">
        <v>2004.1852699999999</v>
      </c>
      <c r="L15" s="117">
        <v>1924.61834</v>
      </c>
      <c r="M15" s="117">
        <v>1747.3369700000001</v>
      </c>
      <c r="N15" s="114">
        <v>23287.630300000001</v>
      </c>
    </row>
    <row r="16" spans="1:14" x14ac:dyDescent="0.25">
      <c r="A16" s="109" t="s">
        <v>76</v>
      </c>
      <c r="B16" s="117">
        <v>12043.575210000001</v>
      </c>
      <c r="C16" s="117">
        <v>8661.3583200000012</v>
      </c>
      <c r="D16" s="117">
        <v>10319.10578</v>
      </c>
      <c r="E16" s="117">
        <v>11536.19915</v>
      </c>
      <c r="F16" s="117">
        <v>11951.72982</v>
      </c>
      <c r="G16" s="117">
        <v>10564.966189999999</v>
      </c>
      <c r="H16" s="117">
        <v>12110.066849999999</v>
      </c>
      <c r="I16" s="117">
        <v>12375.490750000001</v>
      </c>
      <c r="J16" s="117">
        <v>11905.512849999999</v>
      </c>
      <c r="K16" s="117">
        <v>12814.633019999999</v>
      </c>
      <c r="L16" s="117">
        <v>13131.820810000001</v>
      </c>
      <c r="M16" s="117">
        <v>10567.907310000001</v>
      </c>
      <c r="N16" s="114">
        <v>137982.36606</v>
      </c>
    </row>
    <row r="17" spans="1:14" x14ac:dyDescent="0.25">
      <c r="A17" s="109" t="s">
        <v>3</v>
      </c>
      <c r="B17" s="117">
        <v>9534.0385200000001</v>
      </c>
      <c r="C17" s="117">
        <v>9678.3446200000017</v>
      </c>
      <c r="D17" s="117">
        <v>7811.0799900000002</v>
      </c>
      <c r="E17" s="117">
        <v>9081.8700200000003</v>
      </c>
      <c r="F17" s="117">
        <v>7836.2579800000003</v>
      </c>
      <c r="G17" s="117">
        <v>8569.6146200000003</v>
      </c>
      <c r="H17" s="117">
        <v>8107.5177899999999</v>
      </c>
      <c r="I17" s="117">
        <v>10820.55581</v>
      </c>
      <c r="J17" s="117">
        <v>8387.1880099999998</v>
      </c>
      <c r="K17" s="117">
        <v>12212.65775</v>
      </c>
      <c r="L17" s="117">
        <v>9376.8191099999985</v>
      </c>
      <c r="M17" s="117">
        <v>8726.2277599999998</v>
      </c>
      <c r="N17" s="114">
        <v>110142.17198</v>
      </c>
    </row>
    <row r="18" spans="1:14" x14ac:dyDescent="0.25">
      <c r="A18" s="109" t="s">
        <v>101</v>
      </c>
      <c r="B18" s="117">
        <v>799.83046000000002</v>
      </c>
      <c r="C18" s="117">
        <v>1033.60159</v>
      </c>
      <c r="D18" s="117">
        <v>720.14083999999991</v>
      </c>
      <c r="E18" s="117">
        <v>756.51277000000005</v>
      </c>
      <c r="F18" s="117">
        <v>671.63364000000001</v>
      </c>
      <c r="G18" s="117">
        <v>686.97619000000009</v>
      </c>
      <c r="H18" s="117">
        <v>1082.4892600000001</v>
      </c>
      <c r="I18" s="117">
        <v>1218.9140300000001</v>
      </c>
      <c r="J18" s="117">
        <v>1418.0475700000002</v>
      </c>
      <c r="K18" s="117">
        <v>1731.9971699999999</v>
      </c>
      <c r="L18" s="117">
        <v>1540.3349099999998</v>
      </c>
      <c r="M18" s="117">
        <v>1806.5294000000001</v>
      </c>
      <c r="N18" s="114">
        <v>13467.00783</v>
      </c>
    </row>
    <row r="19" spans="1:14" x14ac:dyDescent="0.25">
      <c r="A19" s="109" t="s">
        <v>4</v>
      </c>
      <c r="B19" s="117">
        <v>3801.9265300000002</v>
      </c>
      <c r="C19" s="117">
        <v>2262.3038300000003</v>
      </c>
      <c r="D19" s="117">
        <v>3046.9251600000002</v>
      </c>
      <c r="E19" s="117">
        <v>2411.9270300000003</v>
      </c>
      <c r="F19" s="117">
        <v>2432.7244999999998</v>
      </c>
      <c r="G19" s="117">
        <v>2617.12565</v>
      </c>
      <c r="H19" s="117">
        <v>3123.2723700000001</v>
      </c>
      <c r="I19" s="117">
        <v>2925.1951899999999</v>
      </c>
      <c r="J19" s="117">
        <v>3081.2809099999999</v>
      </c>
      <c r="K19" s="117">
        <v>3547.3060800000003</v>
      </c>
      <c r="L19" s="117">
        <v>3044.5054399999999</v>
      </c>
      <c r="M19" s="117">
        <v>2657.74127</v>
      </c>
      <c r="N19" s="114">
        <v>34952.233959999998</v>
      </c>
    </row>
    <row r="20" spans="1:14" x14ac:dyDescent="0.25">
      <c r="A20" s="109" t="s">
        <v>5</v>
      </c>
      <c r="B20" s="117">
        <v>11810.715169999999</v>
      </c>
      <c r="C20" s="117">
        <v>9171.5234600000003</v>
      </c>
      <c r="D20" s="117">
        <v>10782.983689999999</v>
      </c>
      <c r="E20" s="117">
        <v>10010.728710000001</v>
      </c>
      <c r="F20" s="117">
        <v>10132.96737</v>
      </c>
      <c r="G20" s="117">
        <v>9828.70183</v>
      </c>
      <c r="H20" s="117">
        <v>10161.60176</v>
      </c>
      <c r="I20" s="117">
        <v>10085.22617</v>
      </c>
      <c r="J20" s="117">
        <v>10298.251179999999</v>
      </c>
      <c r="K20" s="117">
        <v>10904.82797</v>
      </c>
      <c r="L20" s="117">
        <v>10392.000450000001</v>
      </c>
      <c r="M20" s="117">
        <v>9990.5723800000014</v>
      </c>
      <c r="N20" s="114">
        <v>123570.10014</v>
      </c>
    </row>
    <row r="21" spans="1:14" x14ac:dyDescent="0.25">
      <c r="A21" s="109" t="s">
        <v>6</v>
      </c>
      <c r="B21" s="117">
        <v>1005.27003</v>
      </c>
      <c r="C21" s="117">
        <v>917.57984999999996</v>
      </c>
      <c r="D21" s="117">
        <v>819.24847999999997</v>
      </c>
      <c r="E21" s="117">
        <v>840.31302000000005</v>
      </c>
      <c r="F21" s="117">
        <v>1113.59464</v>
      </c>
      <c r="G21" s="117">
        <v>947.63535999999999</v>
      </c>
      <c r="H21" s="117">
        <v>886.94600000000003</v>
      </c>
      <c r="I21" s="117">
        <v>1010.8080600000001</v>
      </c>
      <c r="J21" s="117">
        <v>1047.0679300000002</v>
      </c>
      <c r="K21" s="117">
        <v>1017.31883</v>
      </c>
      <c r="L21" s="117">
        <v>1089.83107</v>
      </c>
      <c r="M21" s="117">
        <v>1063.59887</v>
      </c>
      <c r="N21" s="114">
        <v>11759.212140000001</v>
      </c>
    </row>
    <row r="22" spans="1:14" x14ac:dyDescent="0.25">
      <c r="A22" s="109" t="s">
        <v>26</v>
      </c>
      <c r="B22" s="117">
        <v>485.38688000000002</v>
      </c>
      <c r="C22" s="117">
        <v>384.20458000000002</v>
      </c>
      <c r="D22" s="117">
        <v>364.13085999999998</v>
      </c>
      <c r="E22" s="117">
        <v>490.30857000000003</v>
      </c>
      <c r="F22" s="117">
        <v>433.20272000000006</v>
      </c>
      <c r="G22" s="117">
        <v>444.11973</v>
      </c>
      <c r="H22" s="117">
        <v>492.12697000000003</v>
      </c>
      <c r="I22" s="117">
        <v>532.54624999999999</v>
      </c>
      <c r="J22" s="117">
        <v>475.49874</v>
      </c>
      <c r="K22" s="117">
        <v>530.38706000000002</v>
      </c>
      <c r="L22" s="117">
        <v>439.37508000000003</v>
      </c>
      <c r="M22" s="117">
        <v>387.64096000000001</v>
      </c>
      <c r="N22" s="114">
        <v>5458.9283999999989</v>
      </c>
    </row>
    <row r="23" spans="1:14" x14ac:dyDescent="0.25">
      <c r="A23" s="109" t="s">
        <v>7</v>
      </c>
      <c r="B23" s="117">
        <v>827.35266000000001</v>
      </c>
      <c r="C23" s="117">
        <v>452.26904999999999</v>
      </c>
      <c r="D23" s="117">
        <v>637.67866000000004</v>
      </c>
      <c r="E23" s="117">
        <v>647.53632000000005</v>
      </c>
      <c r="F23" s="117">
        <v>597.25864999999999</v>
      </c>
      <c r="G23" s="117">
        <v>585.80984999999998</v>
      </c>
      <c r="H23" s="117">
        <v>682.37738000000002</v>
      </c>
      <c r="I23" s="117">
        <v>654.80849999999998</v>
      </c>
      <c r="J23" s="117">
        <v>662.42178000000001</v>
      </c>
      <c r="K23" s="117">
        <v>673.2826</v>
      </c>
      <c r="L23" s="117">
        <v>636.43085999999994</v>
      </c>
      <c r="M23" s="117">
        <v>629.77403000000004</v>
      </c>
      <c r="N23" s="114">
        <v>7687.0003400000005</v>
      </c>
    </row>
    <row r="24" spans="1:14" x14ac:dyDescent="0.25">
      <c r="A24" s="112" t="s">
        <v>102</v>
      </c>
      <c r="B24" s="117">
        <v>1148.04682</v>
      </c>
      <c r="C24" s="117">
        <v>1720.9535800000001</v>
      </c>
      <c r="D24" s="117">
        <v>1156.99649</v>
      </c>
      <c r="E24" s="117">
        <v>1167.1400599999999</v>
      </c>
      <c r="F24" s="117">
        <v>14113.32965</v>
      </c>
      <c r="G24" s="117">
        <v>13527.14194</v>
      </c>
      <c r="H24" s="117">
        <v>13613.52505</v>
      </c>
      <c r="I24" s="117">
        <v>13929.610259999999</v>
      </c>
      <c r="J24" s="117">
        <v>13234.01454</v>
      </c>
      <c r="K24" s="117">
        <v>14207.118329999999</v>
      </c>
      <c r="L24" s="117">
        <v>14631.22098</v>
      </c>
      <c r="M24" s="117">
        <v>13308.97644</v>
      </c>
      <c r="N24" s="114">
        <v>115758.07414</v>
      </c>
    </row>
    <row r="25" spans="1:14" x14ac:dyDescent="0.25">
      <c r="A25" s="109" t="s">
        <v>8</v>
      </c>
      <c r="B25" s="117">
        <v>3200.3049300000002</v>
      </c>
      <c r="C25" s="117">
        <v>1811.9818600000001</v>
      </c>
      <c r="D25" s="117">
        <v>2496.4271400000002</v>
      </c>
      <c r="E25" s="117">
        <v>2950.14975</v>
      </c>
      <c r="F25" s="117">
        <v>3012.6392299999998</v>
      </c>
      <c r="G25" s="117">
        <v>3747.57339</v>
      </c>
      <c r="H25" s="117">
        <v>3208.6265199999998</v>
      </c>
      <c r="I25" s="117">
        <v>2850.4044100000001</v>
      </c>
      <c r="J25" s="117">
        <v>3510.8204999999998</v>
      </c>
      <c r="K25" s="117">
        <v>3691.3767400000002</v>
      </c>
      <c r="L25" s="117">
        <v>3904.6278700000003</v>
      </c>
      <c r="M25" s="117">
        <v>3597.4179300000001</v>
      </c>
      <c r="N25" s="114">
        <v>37982.350270000003</v>
      </c>
    </row>
    <row r="26" spans="1:14" x14ac:dyDescent="0.25">
      <c r="A26" s="109" t="s">
        <v>9</v>
      </c>
      <c r="B26" s="117">
        <v>3839.25677</v>
      </c>
      <c r="C26" s="117">
        <v>3261.8251099999998</v>
      </c>
      <c r="D26" s="117">
        <v>3272.0665100000001</v>
      </c>
      <c r="E26" s="117">
        <v>3293.7566699999998</v>
      </c>
      <c r="F26" s="117">
        <v>3371.8024599999999</v>
      </c>
      <c r="G26" s="117">
        <v>3672.0259599999999</v>
      </c>
      <c r="H26" s="117">
        <v>3783.5501300000001</v>
      </c>
      <c r="I26" s="117">
        <v>4960.7118500000006</v>
      </c>
      <c r="J26" s="117">
        <v>3438.7381099999998</v>
      </c>
      <c r="K26" s="117">
        <v>3685.50848</v>
      </c>
      <c r="L26" s="117">
        <v>3738.9624700000004</v>
      </c>
      <c r="M26" s="117">
        <v>3437.1852699999999</v>
      </c>
      <c r="N26" s="114">
        <v>43755.389789999994</v>
      </c>
    </row>
    <row r="27" spans="1:14" x14ac:dyDescent="0.25">
      <c r="A27" s="109" t="s">
        <v>10</v>
      </c>
      <c r="B27" s="117">
        <v>31680.58725</v>
      </c>
      <c r="C27" s="117">
        <v>23643.414190000003</v>
      </c>
      <c r="D27" s="117">
        <v>25103.541350000003</v>
      </c>
      <c r="E27" s="117">
        <v>25597.643400000001</v>
      </c>
      <c r="F27" s="117">
        <v>27774.709569999999</v>
      </c>
      <c r="G27" s="117">
        <v>25191.96226</v>
      </c>
      <c r="H27" s="117">
        <v>29143.041880000001</v>
      </c>
      <c r="I27" s="117">
        <v>29492.914650000002</v>
      </c>
      <c r="J27" s="117">
        <v>28929.12572</v>
      </c>
      <c r="K27" s="117">
        <v>28770.97838</v>
      </c>
      <c r="L27" s="117">
        <v>31005.097180000001</v>
      </c>
      <c r="M27" s="117">
        <v>32730.921480000001</v>
      </c>
      <c r="N27" s="114">
        <v>339063.93731000001</v>
      </c>
    </row>
    <row r="28" spans="1:14" x14ac:dyDescent="0.25">
      <c r="A28" s="109" t="s">
        <v>73</v>
      </c>
      <c r="B28" s="117">
        <v>108082.45368999999</v>
      </c>
      <c r="C28" s="117">
        <v>97263.763850000003</v>
      </c>
      <c r="D28" s="117">
        <v>92788.581430000006</v>
      </c>
      <c r="E28" s="117">
        <v>96206.661540000001</v>
      </c>
      <c r="F28" s="117">
        <v>84604.896299999993</v>
      </c>
      <c r="G28" s="117">
        <v>90956.356140000004</v>
      </c>
      <c r="H28" s="117">
        <v>88114.933960000009</v>
      </c>
      <c r="I28" s="117">
        <v>92657.107839999997</v>
      </c>
      <c r="J28" s="117">
        <v>85328.049540000007</v>
      </c>
      <c r="K28" s="117">
        <v>88683.279549999992</v>
      </c>
      <c r="L28" s="117">
        <v>90288.151389999999</v>
      </c>
      <c r="M28" s="117">
        <v>81715.32501</v>
      </c>
      <c r="N28" s="114">
        <v>1096689.56024</v>
      </c>
    </row>
    <row r="29" spans="1:14" x14ac:dyDescent="0.25">
      <c r="A29" s="109" t="s">
        <v>27</v>
      </c>
      <c r="B29" s="117">
        <v>392.517</v>
      </c>
      <c r="C29" s="117">
        <v>336.39054999999996</v>
      </c>
      <c r="D29" s="117">
        <v>316.42435000000006</v>
      </c>
      <c r="E29" s="117">
        <v>310.62502000000001</v>
      </c>
      <c r="F29" s="117">
        <v>377.59589</v>
      </c>
      <c r="G29" s="117">
        <v>317.47778999999997</v>
      </c>
      <c r="H29" s="117">
        <v>416.45959000000005</v>
      </c>
      <c r="I29" s="117">
        <v>374.32771000000002</v>
      </c>
      <c r="J29" s="117">
        <v>411.82019000000003</v>
      </c>
      <c r="K29" s="117">
        <v>357.09735999999998</v>
      </c>
      <c r="L29" s="117">
        <v>405.88794000000001</v>
      </c>
      <c r="M29" s="117">
        <v>265.16320000000002</v>
      </c>
      <c r="N29" s="114">
        <v>4281.7865900000006</v>
      </c>
    </row>
    <row r="30" spans="1:14" x14ac:dyDescent="0.25">
      <c r="A30" s="109" t="s">
        <v>11</v>
      </c>
      <c r="B30" s="117">
        <v>320.03497000000004</v>
      </c>
      <c r="C30" s="117">
        <v>295.02688000000001</v>
      </c>
      <c r="D30" s="117">
        <v>305.0172</v>
      </c>
      <c r="E30" s="117">
        <v>304.45810000000006</v>
      </c>
      <c r="F30" s="117">
        <v>349.50821000000002</v>
      </c>
      <c r="G30" s="117">
        <v>344.87236999999999</v>
      </c>
      <c r="H30" s="117">
        <v>342.35073</v>
      </c>
      <c r="I30" s="117">
        <v>372.66090000000003</v>
      </c>
      <c r="J30" s="117">
        <v>337.49135999999999</v>
      </c>
      <c r="K30" s="117">
        <v>315.08195000000001</v>
      </c>
      <c r="L30" s="117">
        <v>351.90410000000003</v>
      </c>
      <c r="M30" s="117">
        <v>329.67680999999999</v>
      </c>
      <c r="N30" s="114">
        <v>3968.08358</v>
      </c>
    </row>
    <row r="31" spans="1:14" x14ac:dyDescent="0.25">
      <c r="A31" s="109" t="s">
        <v>103</v>
      </c>
      <c r="B31" s="117">
        <v>394.40785000000005</v>
      </c>
      <c r="C31" s="117">
        <v>365.49513999999999</v>
      </c>
      <c r="D31" s="117">
        <v>352.64639</v>
      </c>
      <c r="E31" s="117">
        <v>336.99718000000001</v>
      </c>
      <c r="F31" s="117">
        <v>391.28813000000002</v>
      </c>
      <c r="G31" s="117">
        <v>404.67979000000003</v>
      </c>
      <c r="H31" s="117">
        <v>463.14656000000002</v>
      </c>
      <c r="I31" s="117">
        <v>489.78622999999999</v>
      </c>
      <c r="J31" s="117">
        <v>538.94632999999999</v>
      </c>
      <c r="K31" s="117">
        <v>524.26733000000002</v>
      </c>
      <c r="L31" s="117">
        <v>528.32218</v>
      </c>
      <c r="M31" s="117">
        <v>439.93496000000005</v>
      </c>
      <c r="N31" s="114">
        <v>5229.9180699999997</v>
      </c>
    </row>
    <row r="32" spans="1:14" x14ac:dyDescent="0.25">
      <c r="A32" s="109" t="s">
        <v>75</v>
      </c>
      <c r="B32" s="117">
        <v>6585.5036100000007</v>
      </c>
      <c r="C32" s="117">
        <v>6241.1921600000005</v>
      </c>
      <c r="D32" s="117">
        <v>6612.4828900000002</v>
      </c>
      <c r="E32" s="117">
        <v>7189.8045000000002</v>
      </c>
      <c r="F32" s="117">
        <v>6782.50605</v>
      </c>
      <c r="G32" s="117">
        <v>6615.4615400000002</v>
      </c>
      <c r="H32" s="117">
        <v>7051.4676300000001</v>
      </c>
      <c r="I32" s="117">
        <v>7149.1186000000007</v>
      </c>
      <c r="J32" s="117">
        <v>7238.7818699999998</v>
      </c>
      <c r="K32" s="117">
        <v>6003.09825</v>
      </c>
      <c r="L32" s="117">
        <v>5761.9686600000005</v>
      </c>
      <c r="M32" s="117">
        <v>4859.2718600000007</v>
      </c>
      <c r="N32" s="114">
        <v>78090.657620000013</v>
      </c>
    </row>
    <row r="33" spans="1:14" x14ac:dyDescent="0.25">
      <c r="A33" s="109" t="s">
        <v>104</v>
      </c>
      <c r="B33" s="117">
        <v>1873.4016600000002</v>
      </c>
      <c r="C33" s="117">
        <v>697.53385000000003</v>
      </c>
      <c r="D33" s="117">
        <v>699.96892000000003</v>
      </c>
      <c r="E33" s="117">
        <v>618.76197999999999</v>
      </c>
      <c r="F33" s="117">
        <v>667.48745999999994</v>
      </c>
      <c r="G33" s="117">
        <v>653.2392000000001</v>
      </c>
      <c r="H33" s="117">
        <v>635.77907000000005</v>
      </c>
      <c r="I33" s="117">
        <v>678.48964999999998</v>
      </c>
      <c r="J33" s="117">
        <v>682.70538999999997</v>
      </c>
      <c r="K33" s="117">
        <v>717.66473999999994</v>
      </c>
      <c r="L33" s="117">
        <v>784.72104999999999</v>
      </c>
      <c r="M33" s="117">
        <v>776.16976999999997</v>
      </c>
      <c r="N33" s="114">
        <v>9485.92274</v>
      </c>
    </row>
    <row r="34" spans="1:14" x14ac:dyDescent="0.25">
      <c r="A34" s="109" t="s">
        <v>105</v>
      </c>
      <c r="B34" s="117">
        <v>2492.8849700000001</v>
      </c>
      <c r="C34" s="117">
        <v>1617.3922299999999</v>
      </c>
      <c r="D34" s="117">
        <v>1567.0854399999998</v>
      </c>
      <c r="E34" s="117">
        <v>2480.3834900000002</v>
      </c>
      <c r="F34" s="117">
        <v>1347.72992</v>
      </c>
      <c r="G34" s="117">
        <v>1957.18433</v>
      </c>
      <c r="H34" s="117">
        <v>1996.91932</v>
      </c>
      <c r="I34" s="117">
        <v>2491.1835100000003</v>
      </c>
      <c r="J34" s="117">
        <v>2580.18788</v>
      </c>
      <c r="K34" s="117">
        <v>2660.9410699999999</v>
      </c>
      <c r="L34" s="117">
        <v>2726.0389</v>
      </c>
      <c r="M34" s="117">
        <v>2416.3747000000003</v>
      </c>
      <c r="N34" s="114">
        <v>26334.305760000003</v>
      </c>
    </row>
    <row r="35" spans="1:14" x14ac:dyDescent="0.25">
      <c r="A35" s="109" t="s">
        <v>13</v>
      </c>
      <c r="B35" s="117">
        <v>77.78134</v>
      </c>
      <c r="C35" s="117">
        <v>79.479509999999991</v>
      </c>
      <c r="D35" s="117">
        <v>72.464799999999997</v>
      </c>
      <c r="E35" s="117">
        <v>72.167600000000007</v>
      </c>
      <c r="F35" s="117">
        <v>66.282380000000003</v>
      </c>
      <c r="G35" s="117">
        <v>82.454570000000004</v>
      </c>
      <c r="H35" s="117">
        <v>82.984320000000011</v>
      </c>
      <c r="I35" s="117">
        <v>85.421240000000012</v>
      </c>
      <c r="J35" s="117">
        <v>83.865220000000008</v>
      </c>
      <c r="K35" s="117">
        <v>82.562880000000007</v>
      </c>
      <c r="L35" s="117">
        <v>88.681989999999999</v>
      </c>
      <c r="M35" s="117">
        <v>74.550869999999989</v>
      </c>
      <c r="N35" s="114">
        <v>948.69672000000014</v>
      </c>
    </row>
    <row r="36" spans="1:14" x14ac:dyDescent="0.25">
      <c r="A36" s="109" t="s">
        <v>29</v>
      </c>
      <c r="B36" s="117">
        <v>3304.1199799999999</v>
      </c>
      <c r="C36" s="117">
        <v>1566.62012</v>
      </c>
      <c r="D36" s="117">
        <v>2373.2910400000001</v>
      </c>
      <c r="E36" s="117">
        <v>2730.7988300000002</v>
      </c>
      <c r="F36" s="117">
        <v>2410.3292000000001</v>
      </c>
      <c r="G36" s="117">
        <v>2715.9889500000004</v>
      </c>
      <c r="H36" s="117">
        <v>2665.3292700000002</v>
      </c>
      <c r="I36" s="117">
        <v>2631.8874599999999</v>
      </c>
      <c r="J36" s="117">
        <v>2671.2162800000001</v>
      </c>
      <c r="K36" s="117">
        <v>2865.7234700000004</v>
      </c>
      <c r="L36" s="117">
        <v>3274.8219199999999</v>
      </c>
      <c r="M36" s="117">
        <v>2929.5643500000001</v>
      </c>
      <c r="N36" s="114">
        <v>32139.690869999999</v>
      </c>
    </row>
    <row r="37" spans="1:14" x14ac:dyDescent="0.25">
      <c r="A37" s="112" t="s">
        <v>106</v>
      </c>
      <c r="B37" s="117">
        <v>1016.72637</v>
      </c>
      <c r="C37" s="117">
        <v>150.68894</v>
      </c>
      <c r="D37" s="117">
        <v>63.777810000000002</v>
      </c>
      <c r="E37" s="117">
        <v>855.11413000000005</v>
      </c>
      <c r="F37" s="117">
        <v>251.22769</v>
      </c>
      <c r="G37" s="117">
        <v>125.91236000000001</v>
      </c>
      <c r="H37" s="117">
        <v>1057.3772300000001</v>
      </c>
      <c r="I37" s="117">
        <v>235.75679</v>
      </c>
      <c r="J37" s="117">
        <v>192.11202</v>
      </c>
      <c r="K37" s="117">
        <v>1085.6297500000001</v>
      </c>
      <c r="L37" s="117">
        <v>197.16834</v>
      </c>
      <c r="M37" s="117">
        <v>218.91997000000001</v>
      </c>
      <c r="N37" s="114">
        <v>5450.4114</v>
      </c>
    </row>
    <row r="38" spans="1:14" x14ac:dyDescent="0.25">
      <c r="A38" s="109" t="s">
        <v>14</v>
      </c>
      <c r="B38" s="117">
        <v>4501.1757200000002</v>
      </c>
      <c r="C38" s="117">
        <v>3659.1781599999999</v>
      </c>
      <c r="D38" s="117">
        <v>3913.0048400000001</v>
      </c>
      <c r="E38" s="117">
        <v>4065.1495300000001</v>
      </c>
      <c r="F38" s="117">
        <v>4177.0980100000006</v>
      </c>
      <c r="G38" s="117">
        <v>3914.1933200000003</v>
      </c>
      <c r="H38" s="117">
        <v>4524.8804700000001</v>
      </c>
      <c r="I38" s="117">
        <v>4171.9783100000004</v>
      </c>
      <c r="J38" s="117">
        <v>4401.6048799999999</v>
      </c>
      <c r="K38" s="117">
        <v>4843.4521399999994</v>
      </c>
      <c r="L38" s="117">
        <v>4416.9550300000001</v>
      </c>
      <c r="M38" s="117">
        <v>4335.5207300000002</v>
      </c>
      <c r="N38" s="114">
        <v>50924.191139999995</v>
      </c>
    </row>
    <row r="39" spans="1:14" ht="12.6" customHeight="1" x14ac:dyDescent="0.25">
      <c r="A39" s="109" t="s">
        <v>107</v>
      </c>
      <c r="B39" s="117">
        <v>71.999420000000001</v>
      </c>
      <c r="C39" s="117">
        <v>61.175419999999995</v>
      </c>
      <c r="D39" s="117">
        <v>56.912330000000004</v>
      </c>
      <c r="E39" s="117">
        <v>58.620380000000004</v>
      </c>
      <c r="F39" s="117">
        <v>68.130250000000004</v>
      </c>
      <c r="G39" s="117">
        <v>56.602940000000004</v>
      </c>
      <c r="H39" s="117">
        <v>57.322989999999997</v>
      </c>
      <c r="I39" s="117">
        <v>53.368540000000003</v>
      </c>
      <c r="J39" s="117">
        <v>56.169340000000005</v>
      </c>
      <c r="K39" s="117">
        <v>52.166270000000004</v>
      </c>
      <c r="L39" s="117">
        <v>52.585599999999999</v>
      </c>
      <c r="M39" s="117">
        <v>51.023150000000001</v>
      </c>
      <c r="N39" s="114">
        <v>696.07663000000002</v>
      </c>
    </row>
    <row r="40" spans="1:14" x14ac:dyDescent="0.25">
      <c r="A40" s="109" t="s">
        <v>108</v>
      </c>
      <c r="B40" s="117">
        <v>3349.3790300000001</v>
      </c>
      <c r="C40" s="117">
        <v>2957.6405100000002</v>
      </c>
      <c r="D40" s="117">
        <v>2837.4936699999998</v>
      </c>
      <c r="E40" s="117">
        <v>2642.6209100000001</v>
      </c>
      <c r="F40" s="117">
        <v>2815.7933000000003</v>
      </c>
      <c r="G40" s="117">
        <v>2887.79648</v>
      </c>
      <c r="H40" s="117">
        <v>2847.5025300000002</v>
      </c>
      <c r="I40" s="117">
        <v>3147.6380199999999</v>
      </c>
      <c r="J40" s="117">
        <v>2910.8961200000003</v>
      </c>
      <c r="K40" s="117">
        <v>3009.2983799999997</v>
      </c>
      <c r="L40" s="117">
        <v>3123.8151499999999</v>
      </c>
      <c r="M40" s="117">
        <v>2808.8241899999998</v>
      </c>
      <c r="N40" s="114">
        <v>35338.69829</v>
      </c>
    </row>
    <row r="41" spans="1:14" x14ac:dyDescent="0.25">
      <c r="A41" s="109" t="s">
        <v>16</v>
      </c>
      <c r="B41" s="117">
        <v>2350.1409399999998</v>
      </c>
      <c r="C41" s="117">
        <v>1923.11277</v>
      </c>
      <c r="D41" s="117">
        <v>1861.3830700000001</v>
      </c>
      <c r="E41" s="117">
        <v>1769.56555</v>
      </c>
      <c r="F41" s="117">
        <v>1869.1136600000002</v>
      </c>
      <c r="G41" s="117">
        <v>1990.9496100000001</v>
      </c>
      <c r="H41" s="117">
        <v>1926.79628</v>
      </c>
      <c r="I41" s="117">
        <v>2016.4845800000001</v>
      </c>
      <c r="J41" s="117">
        <v>2125.1898500000002</v>
      </c>
      <c r="K41" s="117">
        <v>2228.3710799999999</v>
      </c>
      <c r="L41" s="117">
        <v>2026.04098</v>
      </c>
      <c r="M41" s="117">
        <v>2060.4158000000002</v>
      </c>
      <c r="N41" s="114">
        <v>24147.564170000001</v>
      </c>
    </row>
    <row r="42" spans="1:14" x14ac:dyDescent="0.25">
      <c r="A42" s="109" t="s">
        <v>17</v>
      </c>
      <c r="B42" s="117">
        <v>26.083580000000001</v>
      </c>
      <c r="C42" s="117">
        <v>13.692690000000001</v>
      </c>
      <c r="D42" s="117">
        <v>15.848700000000001</v>
      </c>
      <c r="E42" s="117">
        <v>16.2682</v>
      </c>
      <c r="F42" s="117">
        <v>25.74973</v>
      </c>
      <c r="G42" s="117">
        <v>29.337820000000001</v>
      </c>
      <c r="H42" s="117">
        <v>9.6360400000000013</v>
      </c>
      <c r="I42" s="117">
        <v>53.533070000000002</v>
      </c>
      <c r="J42" s="117">
        <v>32.453960000000002</v>
      </c>
      <c r="K42" s="117">
        <v>17.96894</v>
      </c>
      <c r="L42" s="117">
        <v>16.39321</v>
      </c>
      <c r="M42" s="117">
        <v>36.459669999999996</v>
      </c>
      <c r="N42" s="114">
        <v>293.42561000000001</v>
      </c>
    </row>
    <row r="43" spans="1:14" x14ac:dyDescent="0.25">
      <c r="A43" s="109" t="s">
        <v>74</v>
      </c>
      <c r="B43" s="117">
        <v>25679.15885</v>
      </c>
      <c r="C43" s="117">
        <v>21626.515530000001</v>
      </c>
      <c r="D43" s="117">
        <v>23097.93361</v>
      </c>
      <c r="E43" s="117">
        <v>23941.626270000001</v>
      </c>
      <c r="F43" s="117">
        <v>26935.885429999998</v>
      </c>
      <c r="G43" s="117">
        <v>25253.708879999998</v>
      </c>
      <c r="H43" s="117">
        <v>27361.873170000003</v>
      </c>
      <c r="I43" s="117">
        <v>27634.75603</v>
      </c>
      <c r="J43" s="117">
        <v>27451.482170000003</v>
      </c>
      <c r="K43" s="117">
        <v>28896.139650000001</v>
      </c>
      <c r="L43" s="117">
        <v>26995.07242</v>
      </c>
      <c r="M43" s="117">
        <v>23893.819460000002</v>
      </c>
      <c r="N43" s="114">
        <v>308767.97146999999</v>
      </c>
    </row>
    <row r="44" spans="1:14" x14ac:dyDescent="0.25">
      <c r="A44" s="109" t="s">
        <v>18</v>
      </c>
      <c r="B44" s="117">
        <v>4212.7217799999999</v>
      </c>
      <c r="C44" s="117">
        <v>2781.6551800000002</v>
      </c>
      <c r="D44" s="117">
        <v>2705.4731200000001</v>
      </c>
      <c r="E44" s="117">
        <v>3704.02268</v>
      </c>
      <c r="F44" s="117">
        <v>4584.0680000000002</v>
      </c>
      <c r="G44" s="117">
        <v>4647.8129200000003</v>
      </c>
      <c r="H44" s="117">
        <v>5559.2033100000008</v>
      </c>
      <c r="I44" s="117">
        <v>4552.2945600000003</v>
      </c>
      <c r="J44" s="117">
        <v>5160.0418200000004</v>
      </c>
      <c r="K44" s="117">
        <v>3848.9537200000004</v>
      </c>
      <c r="L44" s="117">
        <v>3505.7576600000002</v>
      </c>
      <c r="M44" s="117">
        <v>2026.6674100000002</v>
      </c>
      <c r="N44" s="114">
        <v>47288.672160000002</v>
      </c>
    </row>
    <row r="45" spans="1:14" ht="13.2" customHeight="1" x14ac:dyDescent="0.25">
      <c r="A45" s="109" t="s">
        <v>30</v>
      </c>
      <c r="B45" s="117">
        <v>253.50317000000001</v>
      </c>
      <c r="C45" s="117">
        <v>289.55882000000003</v>
      </c>
      <c r="D45" s="117">
        <v>297.52681999999999</v>
      </c>
      <c r="E45" s="117">
        <v>453.86716999999999</v>
      </c>
      <c r="F45" s="117">
        <v>496.57691000000005</v>
      </c>
      <c r="G45" s="117">
        <v>433.95641999999998</v>
      </c>
      <c r="H45" s="117">
        <v>528.21741000000009</v>
      </c>
      <c r="I45" s="117">
        <v>390.70983000000001</v>
      </c>
      <c r="J45" s="117">
        <v>368.57716999999997</v>
      </c>
      <c r="K45" s="117">
        <v>335.57640000000004</v>
      </c>
      <c r="L45" s="117">
        <v>586.47127</v>
      </c>
      <c r="M45" s="117">
        <v>545.21659</v>
      </c>
      <c r="N45" s="114">
        <v>4979.7579800000003</v>
      </c>
    </row>
    <row r="46" spans="1:14" ht="13.95" customHeight="1" x14ac:dyDescent="0.25">
      <c r="A46" s="109" t="s">
        <v>109</v>
      </c>
      <c r="B46" s="117">
        <v>8115.2111500000001</v>
      </c>
      <c r="C46" s="117">
        <v>7480.3847700000006</v>
      </c>
      <c r="D46" s="117">
        <v>7823.5765099999999</v>
      </c>
      <c r="E46" s="117">
        <v>7806.3126199999997</v>
      </c>
      <c r="F46" s="117">
        <v>7946.2744499999999</v>
      </c>
      <c r="G46" s="117">
        <v>8027.9813700000004</v>
      </c>
      <c r="H46" s="117">
        <v>8182.7366300000003</v>
      </c>
      <c r="I46" s="117">
        <v>8372.9265899999991</v>
      </c>
      <c r="J46" s="117">
        <v>8234.5066200000001</v>
      </c>
      <c r="K46" s="117">
        <v>8446.7286000000004</v>
      </c>
      <c r="L46" s="117">
        <v>8367.4642500000009</v>
      </c>
      <c r="M46" s="117">
        <v>8253.2487400000009</v>
      </c>
      <c r="N46" s="114">
        <v>97057.352299999999</v>
      </c>
    </row>
    <row r="47" spans="1:14" x14ac:dyDescent="0.25">
      <c r="A47" s="109" t="s">
        <v>110</v>
      </c>
      <c r="B47" s="117">
        <v>5854.5822900000003</v>
      </c>
      <c r="C47" s="117">
        <v>5010.2720799999997</v>
      </c>
      <c r="D47" s="117">
        <v>5524.0006399999993</v>
      </c>
      <c r="E47" s="117">
        <v>6069.3496999999998</v>
      </c>
      <c r="F47" s="117">
        <v>6843.5940200000005</v>
      </c>
      <c r="G47" s="117">
        <v>6596.7263400000002</v>
      </c>
      <c r="H47" s="117">
        <v>7527.025560000001</v>
      </c>
      <c r="I47" s="117">
        <v>7000.1409599999997</v>
      </c>
      <c r="J47" s="117">
        <v>7719.8720899999998</v>
      </c>
      <c r="K47" s="117">
        <v>8132.3956200000002</v>
      </c>
      <c r="L47" s="117">
        <v>7807.1480000000001</v>
      </c>
      <c r="M47" s="117">
        <v>5668.3814000000002</v>
      </c>
      <c r="N47" s="114">
        <v>79753.488699999987</v>
      </c>
    </row>
    <row r="48" spans="1:14" ht="13.95" customHeight="1" x14ac:dyDescent="0.25">
      <c r="A48" s="112" t="s">
        <v>111</v>
      </c>
      <c r="B48" s="117">
        <v>130.26861</v>
      </c>
      <c r="C48" s="117">
        <v>108.23049</v>
      </c>
      <c r="D48" s="117">
        <v>167.67789000000002</v>
      </c>
      <c r="E48" s="117">
        <v>177.33778000000001</v>
      </c>
      <c r="F48" s="117">
        <v>173.95704000000001</v>
      </c>
      <c r="G48" s="117">
        <v>197.46789999999999</v>
      </c>
      <c r="H48" s="117">
        <v>213.61714999999998</v>
      </c>
      <c r="I48" s="117">
        <v>187.42936</v>
      </c>
      <c r="J48" s="117">
        <v>117.35087</v>
      </c>
      <c r="K48" s="117">
        <v>119.25</v>
      </c>
      <c r="L48" s="117">
        <v>168.45231000000001</v>
      </c>
      <c r="M48" s="117">
        <v>117.29786</v>
      </c>
      <c r="N48" s="114">
        <v>1878.33726</v>
      </c>
    </row>
    <row r="49" spans="1:17" x14ac:dyDescent="0.25">
      <c r="A49" s="109" t="s">
        <v>19</v>
      </c>
      <c r="B49" s="117">
        <v>5587.8422300000002</v>
      </c>
      <c r="C49" s="117">
        <v>4250.9605799999999</v>
      </c>
      <c r="D49" s="117">
        <v>4744.14174</v>
      </c>
      <c r="E49" s="117">
        <v>3876.2111800000002</v>
      </c>
      <c r="F49" s="117">
        <v>5104.2995499999997</v>
      </c>
      <c r="G49" s="117">
        <v>4212.0945099999999</v>
      </c>
      <c r="H49" s="117">
        <v>4937.8594699999994</v>
      </c>
      <c r="I49" s="117">
        <v>5270.55897</v>
      </c>
      <c r="J49" s="117">
        <v>4471.2860899999996</v>
      </c>
      <c r="K49" s="117">
        <v>4993.3636000000006</v>
      </c>
      <c r="L49" s="117">
        <v>5129.1579400000001</v>
      </c>
      <c r="M49" s="117">
        <v>5274.6376700000001</v>
      </c>
      <c r="N49" s="114">
        <v>57852.413530000005</v>
      </c>
    </row>
    <row r="50" spans="1:17" x14ac:dyDescent="0.25">
      <c r="A50" s="109" t="s">
        <v>20</v>
      </c>
      <c r="B50" s="117">
        <v>1571.1077399999999</v>
      </c>
      <c r="C50" s="117">
        <v>1551.59358</v>
      </c>
      <c r="D50" s="117">
        <v>1157.8124299999999</v>
      </c>
      <c r="E50" s="117">
        <v>1332.19534</v>
      </c>
      <c r="F50" s="117">
        <v>1294.5869000000002</v>
      </c>
      <c r="G50" s="117">
        <v>1310.4507699999999</v>
      </c>
      <c r="H50" s="117">
        <v>1223.2431100000001</v>
      </c>
      <c r="I50" s="117">
        <v>1508.9538700000001</v>
      </c>
      <c r="J50" s="117">
        <v>1316.7106699999999</v>
      </c>
      <c r="K50" s="117">
        <v>1424.8098200000002</v>
      </c>
      <c r="L50" s="117">
        <v>1583.2620400000001</v>
      </c>
      <c r="M50" s="117">
        <v>2030.4097099999999</v>
      </c>
      <c r="N50" s="114">
        <v>17305.135979999999</v>
      </c>
    </row>
    <row r="51" spans="1:17" x14ac:dyDescent="0.25">
      <c r="A51" s="111" t="s">
        <v>21</v>
      </c>
      <c r="B51" s="120">
        <v>1466.3564799999999</v>
      </c>
      <c r="C51" s="120">
        <v>1203.84815</v>
      </c>
      <c r="D51" s="120">
        <v>1122.3133400000002</v>
      </c>
      <c r="E51" s="120">
        <v>1388.2045600000001</v>
      </c>
      <c r="F51" s="120">
        <v>1478.1128100000001</v>
      </c>
      <c r="G51" s="120">
        <v>1343.63375</v>
      </c>
      <c r="H51" s="120">
        <v>1648.1679899999999</v>
      </c>
      <c r="I51" s="120">
        <v>1157.16301</v>
      </c>
      <c r="J51" s="120">
        <v>1444.9898900000001</v>
      </c>
      <c r="K51" s="120">
        <v>1658.47695</v>
      </c>
      <c r="L51" s="120">
        <v>1208.3882900000001</v>
      </c>
      <c r="M51" s="120">
        <v>1065.9661400000002</v>
      </c>
      <c r="N51" s="114">
        <v>16185.621360000003</v>
      </c>
    </row>
    <row r="52" spans="1:17" ht="13.8" thickBot="1" x14ac:dyDescent="0.3">
      <c r="A52" s="118" t="s">
        <v>33</v>
      </c>
      <c r="B52" s="119">
        <v>299269.22882000002</v>
      </c>
      <c r="C52" s="119">
        <v>251534.7398000001</v>
      </c>
      <c r="D52" s="119">
        <v>254246.11056000006</v>
      </c>
      <c r="E52" s="119">
        <v>265408.87562000001</v>
      </c>
      <c r="F52" s="119">
        <v>274818.10499999998</v>
      </c>
      <c r="G52" s="119">
        <v>274818.36036999995</v>
      </c>
      <c r="H52" s="119">
        <v>287530.26030999998</v>
      </c>
      <c r="I52" s="119">
        <v>297578.19754000008</v>
      </c>
      <c r="J52" s="119">
        <v>286902.6285600001</v>
      </c>
      <c r="K52" s="119">
        <v>298431.08014000003</v>
      </c>
      <c r="L52" s="119">
        <v>295630.875</v>
      </c>
      <c r="M52" s="119">
        <v>271555.02207000001</v>
      </c>
      <c r="N52" s="185">
        <v>3357723.4837900004</v>
      </c>
      <c r="Q52" s="107"/>
    </row>
    <row r="53" spans="1:17" s="73" customFormat="1" x14ac:dyDescent="0.25">
      <c r="A53" s="74" t="s">
        <v>72</v>
      </c>
      <c r="B53" s="115"/>
      <c r="C53" s="115"/>
      <c r="D53" s="115"/>
      <c r="E53" s="116"/>
      <c r="F53" s="108"/>
      <c r="G53" s="108"/>
      <c r="H53" s="108"/>
      <c r="I53" s="108"/>
      <c r="J53" s="108"/>
      <c r="K53" s="108"/>
      <c r="L53" s="108"/>
      <c r="M53" s="108"/>
      <c r="N53" s="74"/>
    </row>
    <row r="54" spans="1:17" s="73" customFormat="1" ht="10.95" customHeight="1" x14ac:dyDescent="0.25">
      <c r="A54" s="207" t="s">
        <v>149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</row>
    <row r="55" spans="1:17" s="73" customFormat="1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</row>
    <row r="56" spans="1:17" s="73" customFormat="1" ht="12.75" customHeight="1" x14ac:dyDescent="0.25">
      <c r="A56" s="74" t="s">
        <v>161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</row>
    <row r="57" spans="1:17" x14ac:dyDescent="0.25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</row>
    <row r="59" spans="1:17" x14ac:dyDescent="0.25">
      <c r="B59" s="94"/>
    </row>
    <row r="60" spans="1:17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</row>
    <row r="61" spans="1:17" x14ac:dyDescent="0.25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</row>
    <row r="62" spans="1:17" x14ac:dyDescent="0.25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7" x14ac:dyDescent="0.25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</row>
    <row r="64" spans="1:17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</row>
    <row r="65" spans="2:15" x14ac:dyDescent="0.25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</row>
    <row r="66" spans="2:15" x14ac:dyDescent="0.25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</row>
    <row r="67" spans="2:15" x14ac:dyDescent="0.25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</row>
    <row r="68" spans="2:15" x14ac:dyDescent="0.25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</row>
    <row r="69" spans="2:15" x14ac:dyDescent="0.25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</row>
    <row r="70" spans="2:15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2:15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  <row r="72" spans="2:15" x14ac:dyDescent="0.25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</row>
    <row r="73" spans="2:15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</row>
    <row r="74" spans="2:15" x14ac:dyDescent="0.25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</row>
    <row r="75" spans="2:15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</row>
    <row r="76" spans="2:15" x14ac:dyDescent="0.25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</row>
    <row r="77" spans="2:15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</row>
    <row r="78" spans="2:15" x14ac:dyDescent="0.25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O78" t="s">
        <v>112</v>
      </c>
    </row>
    <row r="79" spans="2:15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</row>
    <row r="80" spans="2:15" x14ac:dyDescent="0.25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</row>
    <row r="81" spans="2:14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t="s">
        <v>112</v>
      </c>
    </row>
    <row r="82" spans="2:14" x14ac:dyDescent="0.25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</row>
    <row r="83" spans="2:14" x14ac:dyDescent="0.25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</row>
    <row r="84" spans="2:14" x14ac:dyDescent="0.25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</row>
    <row r="85" spans="2:14" x14ac:dyDescent="0.25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</row>
    <row r="86" spans="2:14" x14ac:dyDescent="0.25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</row>
    <row r="87" spans="2:14" x14ac:dyDescent="0.25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</row>
    <row r="88" spans="2:14" x14ac:dyDescent="0.25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</row>
    <row r="89" spans="2:14" x14ac:dyDescent="0.25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</row>
    <row r="90" spans="2:14" x14ac:dyDescent="0.25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</row>
    <row r="91" spans="2:14" x14ac:dyDescent="0.2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</row>
    <row r="92" spans="2:14" x14ac:dyDescent="0.25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</row>
    <row r="93" spans="2:14" x14ac:dyDescent="0.25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</row>
    <row r="94" spans="2:14" x14ac:dyDescent="0.25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</row>
    <row r="95" spans="2:14" x14ac:dyDescent="0.25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</row>
    <row r="96" spans="2:14" x14ac:dyDescent="0.25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</row>
    <row r="97" spans="2:13" x14ac:dyDescent="0.25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</row>
    <row r="98" spans="2:13" x14ac:dyDescent="0.25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2:13" x14ac:dyDescent="0.25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</row>
    <row r="100" spans="2:13" x14ac:dyDescent="0.25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</row>
    <row r="101" spans="2:13" x14ac:dyDescent="0.25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</row>
    <row r="102" spans="2:13" x14ac:dyDescent="0.25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</row>
    <row r="103" spans="2:13" x14ac:dyDescent="0.2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</row>
    <row r="104" spans="2:13" x14ac:dyDescent="0.2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</row>
    <row r="105" spans="2:13" x14ac:dyDescent="0.25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</row>
    <row r="106" spans="2:13" x14ac:dyDescent="0.25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</row>
    <row r="107" spans="2:13" x14ac:dyDescent="0.25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</row>
    <row r="108" spans="2:13" x14ac:dyDescent="0.25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</row>
    <row r="109" spans="2:13" x14ac:dyDescent="0.25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</row>
    <row r="110" spans="2:13" x14ac:dyDescent="0.25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</row>
    <row r="111" spans="2:13" x14ac:dyDescent="0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</row>
    <row r="112" spans="2:13" x14ac:dyDescent="0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</row>
    <row r="113" spans="2:13" x14ac:dyDescent="0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</row>
    <row r="114" spans="2:13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</row>
    <row r="115" spans="2:13" x14ac:dyDescent="0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</row>
    <row r="116" spans="2:13" x14ac:dyDescent="0.25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</row>
    <row r="117" spans="2:13" x14ac:dyDescent="0.25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</row>
    <row r="118" spans="2:13" x14ac:dyDescent="0.2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</row>
    <row r="119" spans="2:13" x14ac:dyDescent="0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</row>
    <row r="120" spans="2:13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</row>
    <row r="121" spans="2:13" x14ac:dyDescent="0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</row>
    <row r="122" spans="2:13" x14ac:dyDescent="0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</row>
    <row r="123" spans="2:13" x14ac:dyDescent="0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</row>
    <row r="124" spans="2:13" x14ac:dyDescent="0.25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</row>
    <row r="125" spans="2:13" x14ac:dyDescent="0.25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</row>
  </sheetData>
  <mergeCells count="2">
    <mergeCell ref="L2:N2"/>
    <mergeCell ref="A54:N55"/>
  </mergeCells>
  <pageMargins left="0.511811024" right="0.511811024" top="0.78740157499999996" bottom="0.78740157499999996" header="0.31496062000000002" footer="0.31496062000000002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B1" workbookViewId="0">
      <selection activeCell="E4" sqref="E4"/>
    </sheetView>
  </sheetViews>
  <sheetFormatPr defaultRowHeight="13.2" x14ac:dyDescent="0.25"/>
  <cols>
    <col min="1" max="1" width="85" customWidth="1"/>
    <col min="2" max="2" width="11.33203125" bestFit="1" customWidth="1"/>
    <col min="3" max="5" width="10.33203125" bestFit="1" customWidth="1"/>
    <col min="14" max="14" width="12.109375" customWidth="1"/>
  </cols>
  <sheetData>
    <row r="1" spans="1:14" x14ac:dyDescent="0.25">
      <c r="A1" s="30" t="s">
        <v>164</v>
      </c>
    </row>
    <row r="2" spans="1:14" x14ac:dyDescent="0.25">
      <c r="L2" s="208" t="s">
        <v>148</v>
      </c>
      <c r="M2" s="208"/>
      <c r="N2" s="208"/>
    </row>
    <row r="3" spans="1:14" ht="13.8" thickBot="1" x14ac:dyDescent="0.3">
      <c r="A3" s="106" t="s">
        <v>34</v>
      </c>
      <c r="B3" s="113">
        <v>46023</v>
      </c>
      <c r="C3" s="113">
        <v>46054</v>
      </c>
      <c r="D3" s="113">
        <v>46082</v>
      </c>
      <c r="E3" s="113">
        <v>46113</v>
      </c>
      <c r="F3" s="113">
        <v>46143</v>
      </c>
      <c r="G3" s="113">
        <v>46174</v>
      </c>
      <c r="H3" s="113">
        <v>46204</v>
      </c>
      <c r="I3" s="113">
        <v>46235</v>
      </c>
      <c r="J3" s="113">
        <v>46266</v>
      </c>
      <c r="K3" s="113">
        <v>46296</v>
      </c>
      <c r="L3" s="113">
        <v>46327</v>
      </c>
      <c r="M3" s="113">
        <v>46357</v>
      </c>
      <c r="N3" s="113" t="s">
        <v>33</v>
      </c>
    </row>
    <row r="4" spans="1:14" ht="13.8" thickTop="1" x14ac:dyDescent="0.25">
      <c r="A4" s="110" t="s">
        <v>0</v>
      </c>
      <c r="B4" s="190">
        <v>12043.17042</v>
      </c>
      <c r="C4" s="190">
        <v>5589.14714</v>
      </c>
      <c r="D4" s="117">
        <v>5866.4997700000004</v>
      </c>
      <c r="E4" s="117">
        <v>6782.4741000000004</v>
      </c>
      <c r="F4" s="117"/>
      <c r="G4" s="117"/>
      <c r="H4" s="117"/>
      <c r="I4" s="117"/>
      <c r="J4" s="117"/>
      <c r="K4" s="117"/>
      <c r="L4" s="117"/>
      <c r="M4" s="117"/>
      <c r="N4" s="114">
        <f>SUM(B4:M4)</f>
        <v>30281.291429999997</v>
      </c>
    </row>
    <row r="5" spans="1:14" x14ac:dyDescent="0.25">
      <c r="A5" s="109" t="s">
        <v>1</v>
      </c>
      <c r="B5" s="190">
        <v>1688.3794100000002</v>
      </c>
      <c r="C5" s="190">
        <v>2441.7330100000004</v>
      </c>
      <c r="D5" s="117">
        <v>4543.7693300000001</v>
      </c>
      <c r="E5" s="117">
        <v>2563.8381300000001</v>
      </c>
      <c r="F5" s="117"/>
      <c r="G5" s="117"/>
      <c r="H5" s="117"/>
      <c r="I5" s="117"/>
      <c r="J5" s="117"/>
      <c r="K5" s="117"/>
      <c r="L5" s="117"/>
      <c r="M5" s="117"/>
      <c r="N5" s="114">
        <f t="shared" ref="N5:N52" si="0">SUM(B5:M5)</f>
        <v>11237.719880000001</v>
      </c>
    </row>
    <row r="6" spans="1:14" x14ac:dyDescent="0.25">
      <c r="A6" s="112" t="s">
        <v>96</v>
      </c>
      <c r="B6" s="190">
        <v>1221.8966599999999</v>
      </c>
      <c r="C6" s="190">
        <v>961.34222</v>
      </c>
      <c r="D6" s="117">
        <v>916.86046999999996</v>
      </c>
      <c r="E6" s="117">
        <v>862.51661999999999</v>
      </c>
      <c r="F6" s="117"/>
      <c r="G6" s="117"/>
      <c r="H6" s="117"/>
      <c r="I6" s="117"/>
      <c r="J6" s="117"/>
      <c r="K6" s="117"/>
      <c r="L6" s="117"/>
      <c r="M6" s="117"/>
      <c r="N6" s="114">
        <f t="shared" si="0"/>
        <v>3962.6159699999998</v>
      </c>
    </row>
    <row r="7" spans="1:14" x14ac:dyDescent="0.25">
      <c r="A7" s="109" t="s">
        <v>23</v>
      </c>
      <c r="B7" s="190">
        <v>963.47338999999999</v>
      </c>
      <c r="C7" s="190">
        <v>636.25060999999994</v>
      </c>
      <c r="D7" s="117">
        <v>555.37579000000005</v>
      </c>
      <c r="E7" s="117">
        <v>955.74077999999997</v>
      </c>
      <c r="F7" s="117"/>
      <c r="G7" s="117"/>
      <c r="H7" s="117"/>
      <c r="I7" s="117"/>
      <c r="J7" s="117"/>
      <c r="K7" s="117"/>
      <c r="L7" s="117"/>
      <c r="M7" s="117"/>
      <c r="N7" s="114">
        <f t="shared" si="0"/>
        <v>3110.8405700000003</v>
      </c>
    </row>
    <row r="8" spans="1:14" x14ac:dyDescent="0.25">
      <c r="A8" s="109" t="s">
        <v>97</v>
      </c>
      <c r="B8" s="190">
        <v>699.37159999999994</v>
      </c>
      <c r="C8" s="190">
        <v>580.05103000000008</v>
      </c>
      <c r="D8" s="117">
        <v>745.70242000000007</v>
      </c>
      <c r="E8" s="117">
        <v>715.93770999999992</v>
      </c>
      <c r="F8" s="117"/>
      <c r="G8" s="117"/>
      <c r="H8" s="117"/>
      <c r="I8" s="117"/>
      <c r="J8" s="117"/>
      <c r="K8" s="117"/>
      <c r="L8" s="117"/>
      <c r="M8" s="117"/>
      <c r="N8" s="114">
        <f t="shared" si="0"/>
        <v>2741.0627599999998</v>
      </c>
    </row>
    <row r="9" spans="1:14" x14ac:dyDescent="0.25">
      <c r="A9" s="112" t="s">
        <v>98</v>
      </c>
      <c r="B9" s="190">
        <v>10158.566939999999</v>
      </c>
      <c r="C9" s="190">
        <v>8214.9453200000007</v>
      </c>
      <c r="D9" s="117">
        <v>8695.8943299999992</v>
      </c>
      <c r="E9" s="117">
        <v>9792.4915999999994</v>
      </c>
      <c r="F9" s="117"/>
      <c r="G9" s="117"/>
      <c r="H9" s="117"/>
      <c r="I9" s="117"/>
      <c r="J9" s="117"/>
      <c r="K9" s="117"/>
      <c r="L9" s="117"/>
      <c r="M9" s="117"/>
      <c r="N9" s="114">
        <f t="shared" si="0"/>
        <v>36861.89819</v>
      </c>
    </row>
    <row r="10" spans="1:14" x14ac:dyDescent="0.25">
      <c r="A10" s="109" t="s">
        <v>99</v>
      </c>
      <c r="B10" s="190">
        <v>433.30784</v>
      </c>
      <c r="C10" s="190">
        <v>470.39956000000001</v>
      </c>
      <c r="D10" s="117">
        <v>728.44882999999993</v>
      </c>
      <c r="E10" s="117">
        <v>463.44871000000001</v>
      </c>
      <c r="F10" s="117"/>
      <c r="G10" s="117"/>
      <c r="H10" s="117"/>
      <c r="I10" s="117"/>
      <c r="J10" s="117"/>
      <c r="K10" s="117"/>
      <c r="L10" s="117"/>
      <c r="M10" s="117"/>
      <c r="N10" s="114">
        <f t="shared" si="0"/>
        <v>2095.6049400000002</v>
      </c>
    </row>
    <row r="11" spans="1:14" x14ac:dyDescent="0.25">
      <c r="A11" s="112" t="s">
        <v>100</v>
      </c>
      <c r="B11" s="190">
        <v>3731.4056600000004</v>
      </c>
      <c r="C11" s="190">
        <v>2872.9150800000002</v>
      </c>
      <c r="D11" s="117">
        <v>3029.05719</v>
      </c>
      <c r="E11" s="117">
        <v>2782.4894599999998</v>
      </c>
      <c r="F11" s="117"/>
      <c r="G11" s="117"/>
      <c r="H11" s="117"/>
      <c r="I11" s="117"/>
      <c r="J11" s="117"/>
      <c r="K11" s="117"/>
      <c r="L11" s="117"/>
      <c r="M11" s="117"/>
      <c r="N11" s="114">
        <f t="shared" si="0"/>
        <v>12415.867389999999</v>
      </c>
    </row>
    <row r="12" spans="1:14" x14ac:dyDescent="0.25">
      <c r="A12" s="109" t="s">
        <v>2</v>
      </c>
      <c r="B12" s="190">
        <v>1872.52181</v>
      </c>
      <c r="C12" s="190">
        <v>1300.6024399999999</v>
      </c>
      <c r="D12" s="117">
        <v>1314.42517</v>
      </c>
      <c r="E12" s="117">
        <v>1366.8455300000001</v>
      </c>
      <c r="F12" s="117"/>
      <c r="G12" s="117"/>
      <c r="H12" s="117"/>
      <c r="I12" s="117"/>
      <c r="J12" s="117"/>
      <c r="K12" s="117"/>
      <c r="L12" s="117"/>
      <c r="M12" s="117"/>
      <c r="N12" s="114">
        <f t="shared" si="0"/>
        <v>5854.3949499999999</v>
      </c>
    </row>
    <row r="13" spans="1:14" x14ac:dyDescent="0.25">
      <c r="A13" s="109" t="s">
        <v>24</v>
      </c>
      <c r="B13" s="190">
        <v>2608.87691</v>
      </c>
      <c r="C13" s="190">
        <v>2321.7004999999999</v>
      </c>
      <c r="D13" s="117">
        <v>2255.5954900000002</v>
      </c>
      <c r="E13" s="117">
        <v>2643.79288</v>
      </c>
      <c r="F13" s="117"/>
      <c r="G13" s="117"/>
      <c r="H13" s="117"/>
      <c r="I13" s="117"/>
      <c r="J13" s="117"/>
      <c r="K13" s="117"/>
      <c r="L13" s="117"/>
      <c r="M13" s="117"/>
      <c r="N13" s="114">
        <f t="shared" si="0"/>
        <v>9829.9657799999986</v>
      </c>
    </row>
    <row r="14" spans="1:14" x14ac:dyDescent="0.25">
      <c r="A14" s="109" t="s">
        <v>49</v>
      </c>
      <c r="B14" s="190">
        <v>1690.79718</v>
      </c>
      <c r="C14" s="190">
        <v>1479.8601400000002</v>
      </c>
      <c r="D14" s="117">
        <v>1282.77926</v>
      </c>
      <c r="E14" s="117">
        <v>1341.4395099999999</v>
      </c>
      <c r="F14" s="117"/>
      <c r="G14" s="117"/>
      <c r="H14" s="117"/>
      <c r="I14" s="117"/>
      <c r="J14" s="117"/>
      <c r="K14" s="117"/>
      <c r="L14" s="117"/>
      <c r="M14" s="117"/>
      <c r="N14" s="114">
        <f t="shared" si="0"/>
        <v>5794.8760900000007</v>
      </c>
    </row>
    <row r="15" spans="1:14" x14ac:dyDescent="0.25">
      <c r="A15" s="109" t="s">
        <v>25</v>
      </c>
      <c r="B15" s="190">
        <v>1980.21802</v>
      </c>
      <c r="C15" s="190">
        <v>1983.5755300000001</v>
      </c>
      <c r="D15" s="117">
        <v>2294.1991699999999</v>
      </c>
      <c r="E15" s="117">
        <v>2009.2013300000001</v>
      </c>
      <c r="F15" s="117"/>
      <c r="G15" s="117"/>
      <c r="H15" s="117"/>
      <c r="I15" s="117"/>
      <c r="J15" s="117"/>
      <c r="K15" s="117"/>
      <c r="L15" s="117"/>
      <c r="M15" s="117"/>
      <c r="N15" s="114">
        <f t="shared" si="0"/>
        <v>8267.1940500000001</v>
      </c>
    </row>
    <row r="16" spans="1:14" x14ac:dyDescent="0.25">
      <c r="A16" s="109" t="s">
        <v>76</v>
      </c>
      <c r="B16" s="190">
        <v>12723.61843</v>
      </c>
      <c r="C16" s="190">
        <v>11065.58073</v>
      </c>
      <c r="D16" s="117">
        <v>12458.855750000001</v>
      </c>
      <c r="E16" s="117">
        <v>11493.100980000001</v>
      </c>
      <c r="F16" s="117"/>
      <c r="G16" s="117"/>
      <c r="H16" s="117"/>
      <c r="I16" s="117"/>
      <c r="J16" s="117"/>
      <c r="K16" s="117"/>
      <c r="L16" s="117"/>
      <c r="M16" s="117"/>
      <c r="N16" s="114">
        <f t="shared" si="0"/>
        <v>47741.155890000002</v>
      </c>
    </row>
    <row r="17" spans="1:14" x14ac:dyDescent="0.25">
      <c r="A17" s="109" t="s">
        <v>3</v>
      </c>
      <c r="B17" s="190">
        <v>11456.61866</v>
      </c>
      <c r="C17" s="190">
        <v>8026.3111000000008</v>
      </c>
      <c r="D17" s="117">
        <v>9876.9592300000004</v>
      </c>
      <c r="E17" s="117">
        <v>8507.9736899999989</v>
      </c>
      <c r="F17" s="117"/>
      <c r="G17" s="117"/>
      <c r="H17" s="117"/>
      <c r="I17" s="117"/>
      <c r="J17" s="117"/>
      <c r="K17" s="117"/>
      <c r="L17" s="117"/>
      <c r="M17" s="117"/>
      <c r="N17" s="114">
        <f t="shared" si="0"/>
        <v>37867.862679999998</v>
      </c>
    </row>
    <row r="18" spans="1:14" x14ac:dyDescent="0.25">
      <c r="A18" s="109" t="s">
        <v>101</v>
      </c>
      <c r="B18" s="190">
        <v>1880.7386999999999</v>
      </c>
      <c r="C18" s="190">
        <v>1322.6486400000001</v>
      </c>
      <c r="D18" s="117">
        <v>1688.8089600000001</v>
      </c>
      <c r="E18" s="117">
        <v>1211.49603</v>
      </c>
      <c r="F18" s="117"/>
      <c r="G18" s="117"/>
      <c r="H18" s="117"/>
      <c r="I18" s="117"/>
      <c r="J18" s="117"/>
      <c r="K18" s="117"/>
      <c r="L18" s="117"/>
      <c r="M18" s="117"/>
      <c r="N18" s="114">
        <f t="shared" si="0"/>
        <v>6103.6923300000008</v>
      </c>
    </row>
    <row r="19" spans="1:14" x14ac:dyDescent="0.25">
      <c r="A19" s="109" t="s">
        <v>4</v>
      </c>
      <c r="B19" s="190">
        <v>5803.1833100000003</v>
      </c>
      <c r="C19" s="190">
        <v>3286.9985300000003</v>
      </c>
      <c r="D19" s="117">
        <v>3107.9648999999999</v>
      </c>
      <c r="E19" s="117">
        <v>3527.4172000000003</v>
      </c>
      <c r="F19" s="117"/>
      <c r="G19" s="117"/>
      <c r="H19" s="117"/>
      <c r="I19" s="117"/>
      <c r="J19" s="117"/>
      <c r="K19" s="117"/>
      <c r="L19" s="117"/>
      <c r="M19" s="117"/>
      <c r="N19" s="114">
        <f t="shared" si="0"/>
        <v>15725.56394</v>
      </c>
    </row>
    <row r="20" spans="1:14" x14ac:dyDescent="0.25">
      <c r="A20" s="109" t="s">
        <v>5</v>
      </c>
      <c r="B20" s="190">
        <v>12683.262130000001</v>
      </c>
      <c r="C20" s="190">
        <v>10102.756359999999</v>
      </c>
      <c r="D20" s="117">
        <v>10139.35267</v>
      </c>
      <c r="E20" s="117">
        <v>10670.58165</v>
      </c>
      <c r="F20" s="117"/>
      <c r="G20" s="117"/>
      <c r="H20" s="117"/>
      <c r="I20" s="117"/>
      <c r="J20" s="117"/>
      <c r="K20" s="117"/>
      <c r="L20" s="117"/>
      <c r="M20" s="117"/>
      <c r="N20" s="114">
        <f t="shared" si="0"/>
        <v>43595.952810000003</v>
      </c>
    </row>
    <row r="21" spans="1:14" x14ac:dyDescent="0.25">
      <c r="A21" s="109" t="s">
        <v>6</v>
      </c>
      <c r="B21" s="190">
        <v>1193.1478</v>
      </c>
      <c r="C21" s="190">
        <v>971.53367000000003</v>
      </c>
      <c r="D21" s="117">
        <v>816.38896</v>
      </c>
      <c r="E21" s="117">
        <v>867.29366000000005</v>
      </c>
      <c r="F21" s="117"/>
      <c r="G21" s="117"/>
      <c r="H21" s="117"/>
      <c r="I21" s="117"/>
      <c r="J21" s="117"/>
      <c r="K21" s="117"/>
      <c r="L21" s="117"/>
      <c r="M21" s="117"/>
      <c r="N21" s="114">
        <f t="shared" si="0"/>
        <v>3848.36409</v>
      </c>
    </row>
    <row r="22" spans="1:14" x14ac:dyDescent="0.25">
      <c r="A22" s="109" t="s">
        <v>26</v>
      </c>
      <c r="B22" s="190">
        <v>467.57992999999999</v>
      </c>
      <c r="C22" s="190">
        <v>430.65287000000001</v>
      </c>
      <c r="D22" s="117">
        <v>479.37597999999997</v>
      </c>
      <c r="E22" s="117">
        <v>459.39257000000003</v>
      </c>
      <c r="F22" s="117"/>
      <c r="G22" s="117"/>
      <c r="H22" s="117"/>
      <c r="I22" s="117"/>
      <c r="J22" s="117"/>
      <c r="K22" s="117"/>
      <c r="L22" s="117"/>
      <c r="M22" s="117"/>
      <c r="N22" s="114">
        <f t="shared" si="0"/>
        <v>1837.00135</v>
      </c>
    </row>
    <row r="23" spans="1:14" x14ac:dyDescent="0.25">
      <c r="A23" s="109" t="s">
        <v>7</v>
      </c>
      <c r="B23" s="190">
        <v>855.75211000000002</v>
      </c>
      <c r="C23" s="190">
        <v>514.73900000000003</v>
      </c>
      <c r="D23" s="117">
        <v>731.75914999999998</v>
      </c>
      <c r="E23" s="117">
        <v>763.77944000000002</v>
      </c>
      <c r="F23" s="117"/>
      <c r="G23" s="117"/>
      <c r="H23" s="117"/>
      <c r="I23" s="117"/>
      <c r="J23" s="117"/>
      <c r="K23" s="117"/>
      <c r="L23" s="117"/>
      <c r="M23" s="117"/>
      <c r="N23" s="114">
        <f t="shared" si="0"/>
        <v>2866.0297</v>
      </c>
    </row>
    <row r="24" spans="1:14" x14ac:dyDescent="0.25">
      <c r="A24" s="112" t="s">
        <v>102</v>
      </c>
      <c r="B24" s="190">
        <v>16725.839509999998</v>
      </c>
      <c r="C24" s="190">
        <v>13953.31645</v>
      </c>
      <c r="D24" s="117">
        <v>13366.952290000001</v>
      </c>
      <c r="E24" s="117">
        <v>15098.576999999999</v>
      </c>
      <c r="F24" s="117"/>
      <c r="G24" s="117"/>
      <c r="H24" s="117"/>
      <c r="I24" s="117"/>
      <c r="J24" s="117"/>
      <c r="K24" s="117"/>
      <c r="L24" s="117"/>
      <c r="M24" s="117"/>
      <c r="N24" s="114">
        <f t="shared" si="0"/>
        <v>59144.685249999995</v>
      </c>
    </row>
    <row r="25" spans="1:14" x14ac:dyDescent="0.25">
      <c r="A25" s="109" t="s">
        <v>8</v>
      </c>
      <c r="B25" s="190">
        <v>3388.6259799999998</v>
      </c>
      <c r="C25" s="190">
        <v>1923.04044</v>
      </c>
      <c r="D25" s="117">
        <v>2576.0508000000004</v>
      </c>
      <c r="E25" s="117">
        <v>3545.8750100000002</v>
      </c>
      <c r="F25" s="117"/>
      <c r="G25" s="117"/>
      <c r="H25" s="117"/>
      <c r="I25" s="117"/>
      <c r="J25" s="117"/>
      <c r="K25" s="117"/>
      <c r="L25" s="117"/>
      <c r="M25" s="117"/>
      <c r="N25" s="114">
        <f t="shared" si="0"/>
        <v>11433.59223</v>
      </c>
    </row>
    <row r="26" spans="1:14" x14ac:dyDescent="0.25">
      <c r="A26" s="109" t="s">
        <v>9</v>
      </c>
      <c r="B26" s="190">
        <v>4611.0810700000002</v>
      </c>
      <c r="C26" s="190">
        <v>3650.14221</v>
      </c>
      <c r="D26" s="117">
        <v>3868.8051499999997</v>
      </c>
      <c r="E26" s="117">
        <v>4336.1871900000006</v>
      </c>
      <c r="F26" s="117"/>
      <c r="G26" s="117"/>
      <c r="H26" s="117"/>
      <c r="I26" s="117"/>
      <c r="J26" s="117"/>
      <c r="K26" s="117"/>
      <c r="L26" s="117"/>
      <c r="M26" s="117"/>
      <c r="N26" s="114">
        <f t="shared" si="0"/>
        <v>16466.215620000003</v>
      </c>
    </row>
    <row r="27" spans="1:14" x14ac:dyDescent="0.25">
      <c r="A27" s="109" t="s">
        <v>10</v>
      </c>
      <c r="B27" s="190">
        <v>41535.87586</v>
      </c>
      <c r="C27" s="190">
        <v>26616.014400000004</v>
      </c>
      <c r="D27" s="117">
        <v>30172.88896</v>
      </c>
      <c r="E27" s="117">
        <v>27066.965050000003</v>
      </c>
      <c r="F27" s="117"/>
      <c r="G27" s="117"/>
      <c r="H27" s="117"/>
      <c r="I27" s="117"/>
      <c r="J27" s="117"/>
      <c r="K27" s="117"/>
      <c r="L27" s="117"/>
      <c r="M27" s="117"/>
      <c r="N27" s="114">
        <f t="shared" si="0"/>
        <v>125391.74427</v>
      </c>
    </row>
    <row r="28" spans="1:14" x14ac:dyDescent="0.25">
      <c r="A28" s="109" t="s">
        <v>73</v>
      </c>
      <c r="B28" s="190">
        <v>99980.142820000008</v>
      </c>
      <c r="C28" s="190">
        <v>86557.600950000007</v>
      </c>
      <c r="D28" s="117">
        <v>81121.557690000001</v>
      </c>
      <c r="E28" s="117">
        <v>80600.856700000004</v>
      </c>
      <c r="F28" s="117"/>
      <c r="G28" s="117"/>
      <c r="H28" s="117"/>
      <c r="I28" s="117"/>
      <c r="J28" s="117"/>
      <c r="K28" s="117"/>
      <c r="L28" s="117"/>
      <c r="M28" s="117"/>
      <c r="N28" s="114">
        <f t="shared" si="0"/>
        <v>348260.15815999999</v>
      </c>
    </row>
    <row r="29" spans="1:14" x14ac:dyDescent="0.25">
      <c r="A29" s="109" t="s">
        <v>27</v>
      </c>
      <c r="B29" s="190">
        <v>364.54737</v>
      </c>
      <c r="C29" s="190">
        <v>323.64653000000004</v>
      </c>
      <c r="D29" s="117">
        <v>313.75594000000001</v>
      </c>
      <c r="E29" s="117">
        <v>315.10907000000003</v>
      </c>
      <c r="F29" s="117"/>
      <c r="G29" s="117"/>
      <c r="H29" s="117"/>
      <c r="I29" s="117"/>
      <c r="J29" s="117"/>
      <c r="K29" s="117"/>
      <c r="L29" s="117"/>
      <c r="M29" s="117"/>
      <c r="N29" s="114">
        <f t="shared" si="0"/>
        <v>1317.05891</v>
      </c>
    </row>
    <row r="30" spans="1:14" x14ac:dyDescent="0.25">
      <c r="A30" s="109" t="s">
        <v>11</v>
      </c>
      <c r="B30" s="190">
        <v>387.80369000000002</v>
      </c>
      <c r="C30" s="190">
        <v>471.89850000000001</v>
      </c>
      <c r="D30" s="117">
        <v>369.07166999999998</v>
      </c>
      <c r="E30" s="117">
        <v>369.69359000000003</v>
      </c>
      <c r="F30" s="117"/>
      <c r="G30" s="117"/>
      <c r="H30" s="117"/>
      <c r="I30" s="117"/>
      <c r="J30" s="117"/>
      <c r="K30" s="117"/>
      <c r="L30" s="117"/>
      <c r="M30" s="117"/>
      <c r="N30" s="114">
        <f t="shared" si="0"/>
        <v>1598.4674500000001</v>
      </c>
    </row>
    <row r="31" spans="1:14" x14ac:dyDescent="0.25">
      <c r="A31" s="109" t="s">
        <v>103</v>
      </c>
      <c r="B31" s="190">
        <v>553.61394999999993</v>
      </c>
      <c r="C31" s="190">
        <v>444.45868000000002</v>
      </c>
      <c r="D31" s="117">
        <v>510.30705999999998</v>
      </c>
      <c r="E31" s="117">
        <v>581.76103000000001</v>
      </c>
      <c r="F31" s="117"/>
      <c r="G31" s="117"/>
      <c r="H31" s="117"/>
      <c r="I31" s="117"/>
      <c r="J31" s="117"/>
      <c r="K31" s="117"/>
      <c r="L31" s="117"/>
      <c r="M31" s="117"/>
      <c r="N31" s="114">
        <f t="shared" si="0"/>
        <v>2090.1407199999999</v>
      </c>
    </row>
    <row r="32" spans="1:14" x14ac:dyDescent="0.25">
      <c r="A32" s="109" t="s">
        <v>75</v>
      </c>
      <c r="B32" s="190">
        <v>5400.1414999999997</v>
      </c>
      <c r="C32" s="190">
        <v>4682.1535800000001</v>
      </c>
      <c r="D32" s="117">
        <v>5197.9679699999997</v>
      </c>
      <c r="E32" s="117">
        <v>4212.3855600000006</v>
      </c>
      <c r="F32" s="117"/>
      <c r="G32" s="117"/>
      <c r="H32" s="117"/>
      <c r="I32" s="117"/>
      <c r="J32" s="117"/>
      <c r="K32" s="117"/>
      <c r="L32" s="117"/>
      <c r="M32" s="117"/>
      <c r="N32" s="114">
        <f t="shared" si="0"/>
        <v>19492.64861</v>
      </c>
    </row>
    <row r="33" spans="1:14" x14ac:dyDescent="0.25">
      <c r="A33" s="109" t="s">
        <v>104</v>
      </c>
      <c r="B33" s="190">
        <v>1879.4734799999999</v>
      </c>
      <c r="C33" s="190">
        <v>758.57306000000005</v>
      </c>
      <c r="D33" s="117">
        <v>648.19713999999999</v>
      </c>
      <c r="E33" s="117">
        <v>752.7480700000001</v>
      </c>
      <c r="F33" s="117"/>
      <c r="G33" s="117"/>
      <c r="H33" s="117"/>
      <c r="I33" s="117"/>
      <c r="J33" s="117"/>
      <c r="K33" s="117"/>
      <c r="L33" s="117"/>
      <c r="M33" s="117"/>
      <c r="N33" s="114">
        <f t="shared" si="0"/>
        <v>4038.9917499999997</v>
      </c>
    </row>
    <row r="34" spans="1:14" x14ac:dyDescent="0.25">
      <c r="A34" s="109" t="s">
        <v>105</v>
      </c>
      <c r="B34" s="190">
        <v>2872.7088100000001</v>
      </c>
      <c r="C34" s="190">
        <v>1417.54224</v>
      </c>
      <c r="D34" s="117">
        <v>2271.1476600000001</v>
      </c>
      <c r="E34" s="117">
        <v>2356.4797800000001</v>
      </c>
      <c r="F34" s="117"/>
      <c r="G34" s="117"/>
      <c r="H34" s="117"/>
      <c r="I34" s="117"/>
      <c r="J34" s="117"/>
      <c r="K34" s="117"/>
      <c r="L34" s="117"/>
      <c r="M34" s="117"/>
      <c r="N34" s="114">
        <f t="shared" si="0"/>
        <v>8917.8784899999991</v>
      </c>
    </row>
    <row r="35" spans="1:14" x14ac:dyDescent="0.25">
      <c r="A35" s="109" t="s">
        <v>13</v>
      </c>
      <c r="B35" s="190">
        <v>88.809380000000004</v>
      </c>
      <c r="C35" s="190">
        <v>68.528379999999999</v>
      </c>
      <c r="D35" s="117">
        <v>85.478470000000002</v>
      </c>
      <c r="E35" s="117">
        <v>87.61027</v>
      </c>
      <c r="F35" s="117"/>
      <c r="G35" s="117"/>
      <c r="H35" s="117"/>
      <c r="I35" s="117"/>
      <c r="J35" s="117"/>
      <c r="K35" s="117"/>
      <c r="L35" s="117"/>
      <c r="M35" s="117"/>
      <c r="N35" s="114">
        <f t="shared" si="0"/>
        <v>330.42650000000003</v>
      </c>
    </row>
    <row r="36" spans="1:14" x14ac:dyDescent="0.25">
      <c r="A36" s="109" t="s">
        <v>29</v>
      </c>
      <c r="B36" s="190">
        <v>3691.1745500000002</v>
      </c>
      <c r="C36" s="190">
        <v>2358.9203900000002</v>
      </c>
      <c r="D36" s="117">
        <v>2931.4491699999999</v>
      </c>
      <c r="E36" s="117">
        <v>3128.7800699999998</v>
      </c>
      <c r="F36" s="117"/>
      <c r="G36" s="117"/>
      <c r="H36" s="117"/>
      <c r="I36" s="117"/>
      <c r="J36" s="117"/>
      <c r="K36" s="117"/>
      <c r="L36" s="117"/>
      <c r="M36" s="117"/>
      <c r="N36" s="114">
        <f t="shared" si="0"/>
        <v>12110.32418</v>
      </c>
    </row>
    <row r="37" spans="1:14" x14ac:dyDescent="0.25">
      <c r="A37" s="112" t="s">
        <v>106</v>
      </c>
      <c r="B37" s="190">
        <v>1007.7331700000001</v>
      </c>
      <c r="C37" s="190">
        <v>192.22819000000001</v>
      </c>
      <c r="D37" s="117">
        <v>158.50676000000001</v>
      </c>
      <c r="E37" s="117">
        <v>899.30914000000007</v>
      </c>
      <c r="F37" s="117"/>
      <c r="G37" s="117"/>
      <c r="H37" s="117"/>
      <c r="I37" s="117"/>
      <c r="J37" s="117"/>
      <c r="K37" s="117"/>
      <c r="L37" s="117"/>
      <c r="M37" s="117"/>
      <c r="N37" s="114">
        <f t="shared" si="0"/>
        <v>2257.7772599999998</v>
      </c>
    </row>
    <row r="38" spans="1:14" x14ac:dyDescent="0.25">
      <c r="A38" s="109" t="s">
        <v>14</v>
      </c>
      <c r="B38" s="190">
        <v>5597.4892199999995</v>
      </c>
      <c r="C38" s="190">
        <v>4265.0736999999999</v>
      </c>
      <c r="D38" s="117">
        <v>4170.4096499999996</v>
      </c>
      <c r="E38" s="117">
        <v>4081.38193</v>
      </c>
      <c r="F38" s="117"/>
      <c r="G38" s="117"/>
      <c r="H38" s="117"/>
      <c r="I38" s="117"/>
      <c r="J38" s="117"/>
      <c r="K38" s="117"/>
      <c r="L38" s="117"/>
      <c r="M38" s="117"/>
      <c r="N38" s="114">
        <f t="shared" si="0"/>
        <v>18114.354500000001</v>
      </c>
    </row>
    <row r="39" spans="1:14" x14ac:dyDescent="0.25">
      <c r="A39" s="109" t="s">
        <v>107</v>
      </c>
      <c r="B39" s="190">
        <v>69.683419999999998</v>
      </c>
      <c r="C39" s="190">
        <v>43.984319999999997</v>
      </c>
      <c r="D39" s="117">
        <v>42.968620000000001</v>
      </c>
      <c r="E39" s="117">
        <v>48.378500000000003</v>
      </c>
      <c r="F39" s="117"/>
      <c r="G39" s="117"/>
      <c r="H39" s="117"/>
      <c r="I39" s="117"/>
      <c r="J39" s="117"/>
      <c r="K39" s="117"/>
      <c r="L39" s="117"/>
      <c r="M39" s="117"/>
      <c r="N39" s="114">
        <f t="shared" si="0"/>
        <v>205.01486</v>
      </c>
    </row>
    <row r="40" spans="1:14" x14ac:dyDescent="0.25">
      <c r="A40" s="109" t="s">
        <v>108</v>
      </c>
      <c r="B40" s="190">
        <v>3211.5813399999997</v>
      </c>
      <c r="C40" s="190">
        <v>2907.7187100000001</v>
      </c>
      <c r="D40" s="117">
        <v>2839.5829600000002</v>
      </c>
      <c r="E40" s="117">
        <v>3175.9201699999999</v>
      </c>
      <c r="F40" s="117"/>
      <c r="G40" s="117"/>
      <c r="H40" s="117"/>
      <c r="I40" s="117"/>
      <c r="J40" s="117"/>
      <c r="K40" s="117"/>
      <c r="L40" s="117"/>
      <c r="M40" s="117"/>
      <c r="N40" s="114">
        <f t="shared" si="0"/>
        <v>12134.803179999999</v>
      </c>
    </row>
    <row r="41" spans="1:14" x14ac:dyDescent="0.25">
      <c r="A41" s="109" t="s">
        <v>16</v>
      </c>
      <c r="B41" s="190">
        <v>2616.3545399999998</v>
      </c>
      <c r="C41" s="190">
        <v>2141.09157</v>
      </c>
      <c r="D41" s="117">
        <v>2051.93822</v>
      </c>
      <c r="E41" s="117">
        <v>2143.0761600000001</v>
      </c>
      <c r="F41" s="117"/>
      <c r="G41" s="117"/>
      <c r="H41" s="117"/>
      <c r="I41" s="117"/>
      <c r="J41" s="117"/>
      <c r="K41" s="117"/>
      <c r="L41" s="117"/>
      <c r="M41" s="117"/>
      <c r="N41" s="114">
        <f t="shared" si="0"/>
        <v>8952.4604899999995</v>
      </c>
    </row>
    <row r="42" spans="1:14" x14ac:dyDescent="0.25">
      <c r="A42" s="109" t="s">
        <v>17</v>
      </c>
      <c r="B42" s="190">
        <v>33.968520000000005</v>
      </c>
      <c r="C42" s="190">
        <v>12.309760000000001</v>
      </c>
      <c r="D42" s="117">
        <v>18.078250000000001</v>
      </c>
      <c r="E42" s="117">
        <v>47.671639999999996</v>
      </c>
      <c r="F42" s="117"/>
      <c r="G42" s="117"/>
      <c r="H42" s="117"/>
      <c r="I42" s="117"/>
      <c r="J42" s="117"/>
      <c r="K42" s="117"/>
      <c r="L42" s="117"/>
      <c r="M42" s="117"/>
      <c r="N42" s="114">
        <f t="shared" si="0"/>
        <v>112.02817</v>
      </c>
    </row>
    <row r="43" spans="1:14" x14ac:dyDescent="0.25">
      <c r="A43" s="109" t="s">
        <v>74</v>
      </c>
      <c r="B43" s="190">
        <v>30349.516580000003</v>
      </c>
      <c r="C43" s="190">
        <v>24955.009819999999</v>
      </c>
      <c r="D43" s="117">
        <v>27233.310949999999</v>
      </c>
      <c r="E43" s="117">
        <v>27109.803940000002</v>
      </c>
      <c r="F43" s="117"/>
      <c r="G43" s="117"/>
      <c r="H43" s="117"/>
      <c r="I43" s="117"/>
      <c r="J43" s="117"/>
      <c r="K43" s="117"/>
      <c r="L43" s="117"/>
      <c r="M43" s="117"/>
      <c r="N43" s="114">
        <f t="shared" si="0"/>
        <v>109647.64129</v>
      </c>
    </row>
    <row r="44" spans="1:14" x14ac:dyDescent="0.25">
      <c r="A44" s="109" t="s">
        <v>18</v>
      </c>
      <c r="B44" s="190">
        <v>2380.8448800000001</v>
      </c>
      <c r="C44" s="190">
        <v>3432.9205899999997</v>
      </c>
      <c r="D44" s="117">
        <v>6142.53161</v>
      </c>
      <c r="E44" s="117">
        <v>2925.5411099999997</v>
      </c>
      <c r="F44" s="117"/>
      <c r="G44" s="117"/>
      <c r="H44" s="117"/>
      <c r="I44" s="117"/>
      <c r="J44" s="117"/>
      <c r="K44" s="117"/>
      <c r="L44" s="117"/>
      <c r="M44" s="117"/>
      <c r="N44" s="114">
        <f t="shared" si="0"/>
        <v>14881.83819</v>
      </c>
    </row>
    <row r="45" spans="1:14" x14ac:dyDescent="0.25">
      <c r="A45" s="109" t="s">
        <v>30</v>
      </c>
      <c r="B45" s="190">
        <v>558.73880000000008</v>
      </c>
      <c r="C45" s="190">
        <v>646.88704000000007</v>
      </c>
      <c r="D45" s="117">
        <v>548.70969000000002</v>
      </c>
      <c r="E45" s="117">
        <v>532.00535000000002</v>
      </c>
      <c r="F45" s="117"/>
      <c r="G45" s="117"/>
      <c r="H45" s="117"/>
      <c r="I45" s="117"/>
      <c r="J45" s="117"/>
      <c r="K45" s="117"/>
      <c r="L45" s="117"/>
      <c r="M45" s="117"/>
      <c r="N45" s="114">
        <f t="shared" si="0"/>
        <v>2286.3408800000002</v>
      </c>
    </row>
    <row r="46" spans="1:14" x14ac:dyDescent="0.25">
      <c r="A46" s="109" t="s">
        <v>109</v>
      </c>
      <c r="B46" s="190">
        <v>8655.8703299999997</v>
      </c>
      <c r="C46" s="190">
        <v>8093.6027800000002</v>
      </c>
      <c r="D46" s="117">
        <v>8539.5074499999992</v>
      </c>
      <c r="E46" s="117">
        <v>8787.4270400000005</v>
      </c>
      <c r="F46" s="117"/>
      <c r="G46" s="117"/>
      <c r="H46" s="117"/>
      <c r="I46" s="117"/>
      <c r="J46" s="117"/>
      <c r="K46" s="117"/>
      <c r="L46" s="117"/>
      <c r="M46" s="117"/>
      <c r="N46" s="114">
        <f t="shared" si="0"/>
        <v>34076.407599999999</v>
      </c>
    </row>
    <row r="47" spans="1:14" x14ac:dyDescent="0.25">
      <c r="A47" s="109" t="s">
        <v>110</v>
      </c>
      <c r="B47" s="190">
        <v>7015.5047999999997</v>
      </c>
      <c r="C47" s="190">
        <v>6556.1787000000004</v>
      </c>
      <c r="D47" s="117">
        <v>10026.679550000001</v>
      </c>
      <c r="E47" s="117">
        <v>6935.4358500000008</v>
      </c>
      <c r="F47" s="117"/>
      <c r="G47" s="117"/>
      <c r="H47" s="117"/>
      <c r="I47" s="117"/>
      <c r="J47" s="117"/>
      <c r="K47" s="117"/>
      <c r="L47" s="117"/>
      <c r="M47" s="117"/>
      <c r="N47" s="114">
        <f t="shared" si="0"/>
        <v>30533.798900000002</v>
      </c>
    </row>
    <row r="48" spans="1:14" x14ac:dyDescent="0.25">
      <c r="A48" s="112" t="s">
        <v>111</v>
      </c>
      <c r="B48" s="190">
        <v>178.42886999999999</v>
      </c>
      <c r="C48" s="190">
        <v>131.95516000000001</v>
      </c>
      <c r="D48" s="117">
        <v>120.56977999999999</v>
      </c>
      <c r="E48" s="117">
        <v>107.3793</v>
      </c>
      <c r="F48" s="117"/>
      <c r="G48" s="117"/>
      <c r="H48" s="117"/>
      <c r="I48" s="117"/>
      <c r="J48" s="117"/>
      <c r="K48" s="117"/>
      <c r="L48" s="117"/>
      <c r="M48" s="117"/>
      <c r="N48" s="114">
        <f t="shared" si="0"/>
        <v>538.33311000000003</v>
      </c>
    </row>
    <row r="49" spans="1:14" x14ac:dyDescent="0.25">
      <c r="A49" s="109" t="s">
        <v>19</v>
      </c>
      <c r="B49" s="190">
        <v>5882.77538</v>
      </c>
      <c r="C49" s="190">
        <v>4694.3753200000001</v>
      </c>
      <c r="D49" s="117">
        <v>4355.8542500000003</v>
      </c>
      <c r="E49" s="117">
        <v>4532.3431399999999</v>
      </c>
      <c r="F49" s="117"/>
      <c r="G49" s="117"/>
      <c r="H49" s="117"/>
      <c r="I49" s="117"/>
      <c r="J49" s="117"/>
      <c r="K49" s="117"/>
      <c r="L49" s="117"/>
      <c r="M49" s="117"/>
      <c r="N49" s="114">
        <f t="shared" si="0"/>
        <v>19465.34809</v>
      </c>
    </row>
    <row r="50" spans="1:14" x14ac:dyDescent="0.25">
      <c r="A50" s="109" t="s">
        <v>20</v>
      </c>
      <c r="B50" s="190">
        <v>1622.1949000000002</v>
      </c>
      <c r="C50" s="190">
        <v>1749.26704</v>
      </c>
      <c r="D50" s="117">
        <v>1291.1561100000001</v>
      </c>
      <c r="E50" s="117">
        <v>904.99464999999998</v>
      </c>
      <c r="F50" s="117"/>
      <c r="G50" s="117"/>
      <c r="H50" s="117"/>
      <c r="I50" s="117"/>
      <c r="J50" s="117"/>
      <c r="K50" s="117"/>
      <c r="L50" s="117"/>
      <c r="M50" s="117"/>
      <c r="N50" s="114">
        <f t="shared" si="0"/>
        <v>5567.6126999999997</v>
      </c>
    </row>
    <row r="51" spans="1:14" x14ac:dyDescent="0.25">
      <c r="A51" s="111" t="s">
        <v>21</v>
      </c>
      <c r="B51" s="190">
        <v>1181.9489000000001</v>
      </c>
      <c r="C51" s="190">
        <v>1065.10212</v>
      </c>
      <c r="D51" s="120">
        <v>1231.44865</v>
      </c>
      <c r="E51" s="120">
        <v>1197.61241</v>
      </c>
      <c r="F51" s="120"/>
      <c r="G51" s="120"/>
      <c r="H51" s="120"/>
      <c r="I51" s="120"/>
      <c r="J51" s="120"/>
      <c r="K51" s="120"/>
      <c r="L51" s="120"/>
      <c r="M51" s="120"/>
      <c r="N51" s="114">
        <f t="shared" si="0"/>
        <v>4676.1120799999999</v>
      </c>
    </row>
    <row r="52" spans="1:14" ht="13.8" thickBot="1" x14ac:dyDescent="0.3">
      <c r="A52" s="118" t="s">
        <v>33</v>
      </c>
      <c r="B52" s="191">
        <f t="shared" ref="B52:E52" si="1">SUM(B4:B51)</f>
        <v>337998.35852999997</v>
      </c>
      <c r="C52" s="191">
        <f t="shared" si="1"/>
        <v>268687.28411000001</v>
      </c>
      <c r="D52" s="191">
        <f t="shared" si="1"/>
        <v>283732.9552899999</v>
      </c>
      <c r="E52" s="191">
        <f t="shared" si="1"/>
        <v>275662.56030000001</v>
      </c>
      <c r="F52" s="119"/>
      <c r="G52" s="119"/>
      <c r="H52" s="119"/>
      <c r="I52" s="119"/>
      <c r="J52" s="119"/>
      <c r="K52" s="119"/>
      <c r="L52" s="119"/>
      <c r="M52" s="119"/>
      <c r="N52" s="185">
        <f t="shared" si="0"/>
        <v>1166081.1582299999</v>
      </c>
    </row>
    <row r="53" spans="1:14" x14ac:dyDescent="0.25">
      <c r="A53" s="74" t="s">
        <v>72</v>
      </c>
      <c r="B53" s="115"/>
      <c r="C53" s="115"/>
      <c r="D53" s="115"/>
      <c r="E53" s="116"/>
      <c r="F53" s="108"/>
      <c r="G53" s="108"/>
      <c r="H53" s="108"/>
      <c r="I53" s="108"/>
      <c r="J53" s="108"/>
      <c r="K53" s="108"/>
      <c r="L53" s="108"/>
      <c r="M53" s="108"/>
      <c r="N53" s="74"/>
    </row>
    <row r="54" spans="1:14" x14ac:dyDescent="0.25">
      <c r="A54" s="207" t="s">
        <v>149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</row>
    <row r="55" spans="1:14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</row>
    <row r="56" spans="1:14" x14ac:dyDescent="0.25">
      <c r="A56" s="74" t="s">
        <v>161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</sheetData>
  <mergeCells count="2">
    <mergeCell ref="A54:N55"/>
    <mergeCell ref="L2:N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7"/>
  <sheetViews>
    <sheetView zoomScale="80" zoomScaleNormal="80" workbookViewId="0">
      <pane ySplit="3" topLeftCell="A121" activePane="bottomLeft" state="frozen"/>
      <selection activeCell="L22" sqref="L22"/>
      <selection pane="bottomLeft" activeCell="P144" sqref="P144"/>
    </sheetView>
  </sheetViews>
  <sheetFormatPr defaultRowHeight="13.2" x14ac:dyDescent="0.25"/>
  <cols>
    <col min="1" max="1" width="12.6640625" style="77" customWidth="1"/>
    <col min="2" max="2" width="12.6640625" bestFit="1" customWidth="1"/>
    <col min="3" max="4" width="11.33203125" bestFit="1" customWidth="1"/>
    <col min="5" max="5" width="10.88671875" bestFit="1" customWidth="1"/>
    <col min="6" max="6" width="11.88671875" bestFit="1" customWidth="1"/>
    <col min="7" max="7" width="12" bestFit="1" customWidth="1"/>
    <col min="8" max="8" width="11.6640625" bestFit="1" customWidth="1"/>
    <col min="9" max="9" width="11.88671875" bestFit="1" customWidth="1"/>
    <col min="10" max="10" width="11.109375" bestFit="1" customWidth="1"/>
    <col min="11" max="11" width="9.6640625" bestFit="1" customWidth="1"/>
    <col min="12" max="12" width="13.88671875" customWidth="1"/>
    <col min="13" max="13" width="17.6640625" customWidth="1"/>
    <col min="14" max="14" width="9" bestFit="1" customWidth="1"/>
    <col min="15" max="15" width="10.6640625" bestFit="1" customWidth="1"/>
    <col min="16" max="16" width="14.44140625" bestFit="1" customWidth="1"/>
    <col min="17" max="18" width="12.6640625" bestFit="1" customWidth="1"/>
    <col min="19" max="20" width="12" bestFit="1" customWidth="1"/>
    <col min="21" max="21" width="14.44140625" bestFit="1" customWidth="1"/>
    <col min="22" max="22" width="12.6640625" bestFit="1" customWidth="1"/>
    <col min="23" max="23" width="12.5546875" bestFit="1" customWidth="1"/>
    <col min="24" max="24" width="12.6640625" bestFit="1" customWidth="1"/>
    <col min="25" max="26" width="12" bestFit="1" customWidth="1"/>
    <col min="27" max="27" width="14.44140625" bestFit="1" customWidth="1"/>
  </cols>
  <sheetData>
    <row r="1" spans="1:28" s="69" customFormat="1" ht="21" customHeight="1" x14ac:dyDescent="0.25">
      <c r="A1" s="1" t="s">
        <v>169</v>
      </c>
      <c r="G1" s="1"/>
      <c r="H1" s="1"/>
      <c r="I1" s="1"/>
      <c r="J1" s="1"/>
      <c r="K1" s="1"/>
      <c r="M1" s="2" t="s">
        <v>170</v>
      </c>
      <c r="N1"/>
      <c r="O1" s="187" t="s">
        <v>163</v>
      </c>
      <c r="P1" s="187"/>
    </row>
    <row r="2" spans="1:28" s="77" customFormat="1" ht="39.6" x14ac:dyDescent="0.25">
      <c r="A2" s="128" t="s">
        <v>119</v>
      </c>
      <c r="B2" s="128" t="s">
        <v>151</v>
      </c>
      <c r="C2" s="128" t="s">
        <v>113</v>
      </c>
      <c r="D2" s="128" t="s">
        <v>114</v>
      </c>
      <c r="E2" s="128" t="s">
        <v>115</v>
      </c>
      <c r="F2" s="128" t="s">
        <v>116</v>
      </c>
      <c r="G2" s="128" t="s">
        <v>117</v>
      </c>
      <c r="H2" s="128" t="s">
        <v>118</v>
      </c>
      <c r="I2" s="128" t="s">
        <v>125</v>
      </c>
      <c r="J2" s="128" t="s">
        <v>121</v>
      </c>
      <c r="K2" s="128" t="s">
        <v>126</v>
      </c>
      <c r="L2" s="128" t="s">
        <v>122</v>
      </c>
      <c r="M2" s="128" t="s">
        <v>123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77" customFormat="1" x14ac:dyDescent="0.25">
      <c r="A3" s="125" t="s">
        <v>124</v>
      </c>
      <c r="B3" s="122">
        <f>SUM(B4:B15)</f>
        <v>5001174.0753861628</v>
      </c>
      <c r="C3" s="122">
        <f t="shared" ref="C3:M3" si="0">SUM(C4:C15)</f>
        <v>1193407.0327309554</v>
      </c>
      <c r="D3" s="122">
        <f t="shared" si="0"/>
        <v>1521777.8618481006</v>
      </c>
      <c r="E3" s="122">
        <f t="shared" si="0"/>
        <v>247686.84968521871</v>
      </c>
      <c r="F3" s="122">
        <f t="shared" si="0"/>
        <v>536427.9324863283</v>
      </c>
      <c r="G3" s="122">
        <f t="shared" si="0"/>
        <v>11921814.608586643</v>
      </c>
      <c r="H3" s="122">
        <f t="shared" si="0"/>
        <v>2857148.7370629176</v>
      </c>
      <c r="I3" s="122">
        <f t="shared" si="0"/>
        <v>67264.856633651652</v>
      </c>
      <c r="J3" s="122">
        <f t="shared" si="0"/>
        <v>522968.51939092291</v>
      </c>
      <c r="K3" s="122">
        <f t="shared" si="0"/>
        <v>251811.28198654216</v>
      </c>
      <c r="L3" s="122">
        <f t="shared" si="0"/>
        <v>271157.23740438081</v>
      </c>
      <c r="M3" s="122">
        <f t="shared" si="0"/>
        <v>23869670.473810904</v>
      </c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/>
    </row>
    <row r="4" spans="1:28" s="77" customFormat="1" x14ac:dyDescent="0.25">
      <c r="A4" s="170">
        <v>42005</v>
      </c>
      <c r="B4" s="129">
        <f>[1]Série_Histórica!P10</f>
        <v>388065.69878641015</v>
      </c>
      <c r="C4" s="129">
        <f>[1]Série_Histórica!Q10</f>
        <v>22045.49678237602</v>
      </c>
      <c r="D4" s="129">
        <f>[1]Série_Histórica!R10</f>
        <v>52856.355487755041</v>
      </c>
      <c r="E4" s="129">
        <f>[1]Série_Histórica!S10</f>
        <v>10753.551667080283</v>
      </c>
      <c r="F4" s="129">
        <f>[1]Série_Histórica!T10</f>
        <v>41518.587801597445</v>
      </c>
      <c r="G4" s="129">
        <f>[1]Série_Histórica!U10</f>
        <v>1106597.7035553162</v>
      </c>
      <c r="H4" s="129">
        <f>[1]Série_Histórica!V10</f>
        <v>217011.69398483602</v>
      </c>
      <c r="I4" s="129">
        <f>[1]Série_Histórica!W10</f>
        <v>919.13448642814637</v>
      </c>
      <c r="J4" s="129">
        <f>[1]Série_Histórica!X10</f>
        <v>30513.617718307552</v>
      </c>
      <c r="K4" s="129">
        <f>[1]Série_Histórica!Y10</f>
        <v>7471.4912235074326</v>
      </c>
      <c r="L4" s="129">
        <f>[1]Série_Histórica!Z10</f>
        <v>23042.126494800119</v>
      </c>
      <c r="M4" s="129">
        <f>[1]Série_Histórica!AA10</f>
        <v>1870281.8402701069</v>
      </c>
      <c r="N4" s="10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77" customFormat="1" x14ac:dyDescent="0.25">
      <c r="A5" s="170">
        <v>42036</v>
      </c>
      <c r="B5" s="129">
        <f>[1]Série_Histórica!P11</f>
        <v>441248.15343950363</v>
      </c>
      <c r="C5" s="129">
        <f>[1]Série_Histórica!Q11</f>
        <v>10655.767780063183</v>
      </c>
      <c r="D5" s="129">
        <f>[1]Série_Histórica!R11</f>
        <v>92575.71374397476</v>
      </c>
      <c r="E5" s="129">
        <f>[1]Série_Histórica!S11</f>
        <v>9505.5278623773884</v>
      </c>
      <c r="F5" s="129">
        <f>[1]Série_Histórica!T11</f>
        <v>40308.25537745528</v>
      </c>
      <c r="G5" s="129">
        <f>[1]Série_Histórica!U11</f>
        <v>1004071.2622725146</v>
      </c>
      <c r="H5" s="129">
        <f>[1]Série_Histórica!V11</f>
        <v>226513.76644717954</v>
      </c>
      <c r="I5" s="129">
        <f>[1]Série_Histórica!W11</f>
        <v>777.52599392073091</v>
      </c>
      <c r="J5" s="129">
        <f>[1]Série_Histórica!X11</f>
        <v>19484.352596597077</v>
      </c>
      <c r="K5" s="129">
        <f>[1]Série_Histórica!Y11</f>
        <v>3380.6154693126009</v>
      </c>
      <c r="L5" s="129">
        <f>[1]Série_Histórica!Z11</f>
        <v>16103.737127284476</v>
      </c>
      <c r="M5" s="129">
        <f>[1]Série_Histórica!AA11</f>
        <v>1845140.3255135859</v>
      </c>
      <c r="N5" s="100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77" customFormat="1" x14ac:dyDescent="0.25">
      <c r="A6" s="170">
        <v>42064</v>
      </c>
      <c r="B6" s="129">
        <f>[1]Série_Histórica!P12</f>
        <v>379980.63589376153</v>
      </c>
      <c r="C6" s="129">
        <f>[1]Série_Histórica!Q12</f>
        <v>30862.055660479571</v>
      </c>
      <c r="D6" s="129">
        <f>[1]Série_Histórica!R12</f>
        <v>580568.22904016345</v>
      </c>
      <c r="E6" s="129">
        <f>[1]Série_Histórica!S12</f>
        <v>15961.56775801476</v>
      </c>
      <c r="F6" s="129">
        <f>[1]Série_Histórica!T12</f>
        <v>60207.599308711186</v>
      </c>
      <c r="G6" s="129">
        <f>[1]Série_Histórica!U12</f>
        <v>864130.81415957212</v>
      </c>
      <c r="H6" s="129">
        <f>[1]Série_Histórica!V12</f>
        <v>270060.43273362104</v>
      </c>
      <c r="I6" s="129">
        <f>[1]Série_Histórica!W12</f>
        <v>1936.2934774554747</v>
      </c>
      <c r="J6" s="129">
        <f>[1]Série_Histórica!X12</f>
        <v>49433.595449087981</v>
      </c>
      <c r="K6" s="129">
        <f>[1]Série_Histórica!Y12</f>
        <v>7150.9517416382769</v>
      </c>
      <c r="L6" s="129">
        <f>[1]Série_Histórica!Z12</f>
        <v>42282.643707449708</v>
      </c>
      <c r="M6" s="129">
        <f>[1]Série_Histórica!AA12</f>
        <v>2253141.2234808677</v>
      </c>
      <c r="N6" s="100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77" customFormat="1" x14ac:dyDescent="0.25">
      <c r="A7" s="170">
        <v>42095</v>
      </c>
      <c r="B7" s="129">
        <f>[1]Série_Histórica!P13</f>
        <v>452112.96404842025</v>
      </c>
      <c r="C7" s="129">
        <f>[1]Série_Histórica!Q13</f>
        <v>20480.440735434629</v>
      </c>
      <c r="D7" s="129">
        <f>[1]Série_Histórica!R13</f>
        <v>219981.64207167158</v>
      </c>
      <c r="E7" s="129">
        <f>[1]Série_Histórica!S13</f>
        <v>16563.292573952695</v>
      </c>
      <c r="F7" s="129">
        <f>[1]Série_Histórica!T13</f>
        <v>52159.869034965792</v>
      </c>
      <c r="G7" s="129">
        <f>[1]Série_Histórica!U13</f>
        <v>1000867.94329633</v>
      </c>
      <c r="H7" s="129">
        <f>[1]Série_Histórica!V13</f>
        <v>210423.41185684965</v>
      </c>
      <c r="I7" s="129">
        <f>[1]Série_Histórica!W13</f>
        <v>2531.4780945113303</v>
      </c>
      <c r="J7" s="129">
        <f>[1]Série_Histórica!X13</f>
        <v>23431.336869377632</v>
      </c>
      <c r="K7" s="129">
        <f>[1]Série_Histórica!Y13</f>
        <v>4723.9415195708152</v>
      </c>
      <c r="L7" s="129">
        <f>[1]Série_Histórica!Z13</f>
        <v>18707.395349806815</v>
      </c>
      <c r="M7" s="129">
        <f>[1]Série_Histórica!AA13</f>
        <v>1998552.3785815139</v>
      </c>
      <c r="N7" s="100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77" customFormat="1" x14ac:dyDescent="0.25">
      <c r="A8" s="170">
        <v>42125</v>
      </c>
      <c r="B8" s="129">
        <f>[1]Série_Histórica!P14</f>
        <v>388052.46058288502</v>
      </c>
      <c r="C8" s="129">
        <f>[1]Série_Histórica!Q14</f>
        <v>64044.701829889629</v>
      </c>
      <c r="D8" s="129">
        <f>[1]Série_Histórica!R14</f>
        <v>203563.84058372007</v>
      </c>
      <c r="E8" s="129">
        <f>[1]Série_Histórica!S14</f>
        <v>16856.207106375216</v>
      </c>
      <c r="F8" s="129">
        <f>[1]Série_Histórica!T14</f>
        <v>38934.678134245856</v>
      </c>
      <c r="G8" s="129">
        <f>[1]Série_Histórica!U14</f>
        <v>967596.76234496536</v>
      </c>
      <c r="H8" s="129">
        <f>[1]Série_Histórica!V14</f>
        <v>226336.45469993993</v>
      </c>
      <c r="I8" s="129">
        <f>[1]Série_Histórica!W14</f>
        <v>4237.9535349631697</v>
      </c>
      <c r="J8" s="129">
        <f>[1]Série_Histórica!X14</f>
        <v>67275.88663551143</v>
      </c>
      <c r="K8" s="129">
        <f>[1]Série_Histórica!Y14</f>
        <v>15478.234554810228</v>
      </c>
      <c r="L8" s="129">
        <f>[1]Série_Histórica!Z14</f>
        <v>51797.652080701198</v>
      </c>
      <c r="M8" s="129">
        <f>[1]Série_Histórica!AA14</f>
        <v>1976898.9454524957</v>
      </c>
      <c r="N8" s="100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77" customFormat="1" x14ac:dyDescent="0.25">
      <c r="A9" s="170">
        <v>42156</v>
      </c>
      <c r="B9" s="129">
        <f>[1]Série_Histórica!P15</f>
        <v>398354.16134245961</v>
      </c>
      <c r="C9" s="129">
        <f>[1]Série_Histórica!Q15</f>
        <v>462890.56407560722</v>
      </c>
      <c r="D9" s="129">
        <f>[1]Série_Histórica!R15</f>
        <v>64487.931304592705</v>
      </c>
      <c r="E9" s="129">
        <f>[1]Série_Histórica!S15</f>
        <v>23201.109526970686</v>
      </c>
      <c r="F9" s="129">
        <f>[1]Série_Histórica!T15</f>
        <v>41854.276601518577</v>
      </c>
      <c r="G9" s="129">
        <f>[1]Série_Histórica!U15</f>
        <v>1079250.7318056</v>
      </c>
      <c r="H9" s="129">
        <f>[1]Série_Histórica!V15</f>
        <v>252309.68876391684</v>
      </c>
      <c r="I9" s="129">
        <f>[1]Série_Histórica!W15</f>
        <v>4586.5140762907768</v>
      </c>
      <c r="J9" s="129">
        <f>[1]Série_Histórica!X15</f>
        <v>107625.68217533473</v>
      </c>
      <c r="K9" s="129">
        <f>[1]Série_Histórica!Y15</f>
        <v>87618.492520371117</v>
      </c>
      <c r="L9" s="129">
        <f>[1]Série_Histórica!Z15</f>
        <v>20007.189654963615</v>
      </c>
      <c r="M9" s="129">
        <f>[1]Série_Histórica!AA15</f>
        <v>2434560.659672291</v>
      </c>
      <c r="N9" s="100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77" customFormat="1" x14ac:dyDescent="0.25">
      <c r="A10" s="170">
        <v>42186</v>
      </c>
      <c r="B10" s="129">
        <f>[1]Série_Histórica!P16</f>
        <v>394133.42808131082</v>
      </c>
      <c r="C10" s="129">
        <f>[1]Série_Histórica!Q16</f>
        <v>114855.10407396521</v>
      </c>
      <c r="D10" s="129">
        <f>[1]Série_Histórica!R16</f>
        <v>76641.789245840642</v>
      </c>
      <c r="E10" s="129">
        <f>[1]Série_Histórica!S16</f>
        <v>21088.286634563945</v>
      </c>
      <c r="F10" s="129">
        <f>[1]Série_Histórica!T16</f>
        <v>42019.896866555733</v>
      </c>
      <c r="G10" s="129">
        <f>[1]Série_Histórica!U16</f>
        <v>930019.28467688279</v>
      </c>
      <c r="H10" s="129">
        <f>[1]Série_Histórica!V16</f>
        <v>248754.54030986503</v>
      </c>
      <c r="I10" s="129">
        <f>[1]Série_Histórica!W16</f>
        <v>11925.161698224392</v>
      </c>
      <c r="J10" s="129">
        <f>[1]Série_Histórica!X16</f>
        <v>46330.932110625385</v>
      </c>
      <c r="K10" s="129">
        <f>[1]Série_Histórica!Y16</f>
        <v>26866.585105105565</v>
      </c>
      <c r="L10" s="129">
        <f>[1]Série_Histórica!Z16</f>
        <v>19464.34700551982</v>
      </c>
      <c r="M10" s="129">
        <f>[1]Série_Histórica!AA16</f>
        <v>1885768.4236978339</v>
      </c>
      <c r="N10" s="10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77" customFormat="1" x14ac:dyDescent="0.25">
      <c r="A11" s="170">
        <v>42217</v>
      </c>
      <c r="B11" s="129">
        <f>[1]Série_Histórica!P17</f>
        <v>386491.3770771845</v>
      </c>
      <c r="C11" s="129">
        <f>[1]Série_Histórica!Q17</f>
        <v>112584.74505920152</v>
      </c>
      <c r="D11" s="129">
        <f>[1]Série_Histórica!R17</f>
        <v>44032.846124476418</v>
      </c>
      <c r="E11" s="129">
        <f>[1]Série_Histórica!S17</f>
        <v>14079.573319588846</v>
      </c>
      <c r="F11" s="129">
        <f>[1]Série_Histórica!T17</f>
        <v>35898.24353464209</v>
      </c>
      <c r="G11" s="129">
        <f>[1]Série_Histórica!U17</f>
        <v>997187.38462002133</v>
      </c>
      <c r="H11" s="129">
        <f>[1]Série_Histórica!V17</f>
        <v>220275.0700989014</v>
      </c>
      <c r="I11" s="129">
        <f>[1]Série_Histórica!W17</f>
        <v>1742.0588880161249</v>
      </c>
      <c r="J11" s="129">
        <f>[1]Série_Histórica!X17</f>
        <v>41151.604521074929</v>
      </c>
      <c r="K11" s="129">
        <f>[1]Série_Histórica!Y17</f>
        <v>24145.193541962555</v>
      </c>
      <c r="L11" s="129">
        <f>[1]Série_Histórica!Z17</f>
        <v>17006.410979112374</v>
      </c>
      <c r="M11" s="129">
        <f>[1]Série_Histórica!AA17</f>
        <v>1853442.903243107</v>
      </c>
      <c r="N11" s="100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77" customFormat="1" x14ac:dyDescent="0.25">
      <c r="A12" s="170">
        <v>42248</v>
      </c>
      <c r="B12" s="129">
        <f>[1]Série_Histórica!P18</f>
        <v>309715.86395836575</v>
      </c>
      <c r="C12" s="129">
        <f>[1]Série_Histórica!Q18</f>
        <v>109072.60613319508</v>
      </c>
      <c r="D12" s="129">
        <f>[1]Série_Histórica!R18</f>
        <v>51248.2569686227</v>
      </c>
      <c r="E12" s="129">
        <f>[1]Série_Histórica!S18</f>
        <v>19310.415811373634</v>
      </c>
      <c r="F12" s="129">
        <f>[1]Série_Histórica!T18</f>
        <v>36446.461607573117</v>
      </c>
      <c r="G12" s="129">
        <f>[1]Série_Histórica!U18</f>
        <v>994530.9114863564</v>
      </c>
      <c r="H12" s="129">
        <f>[1]Série_Histórica!V18</f>
        <v>224546.94134666322</v>
      </c>
      <c r="I12" s="129">
        <f>[1]Série_Histórica!W18</f>
        <v>592.18127210402486</v>
      </c>
      <c r="J12" s="129">
        <f>[1]Série_Histórica!X18</f>
        <v>39813.727883275205</v>
      </c>
      <c r="K12" s="129">
        <f>[1]Série_Histórica!Y18</f>
        <v>22309.193567112481</v>
      </c>
      <c r="L12" s="129">
        <f>[1]Série_Histórica!Z18</f>
        <v>17504.534316162724</v>
      </c>
      <c r="M12" s="129">
        <f>[1]Série_Histórica!AA18</f>
        <v>1785277.366467529</v>
      </c>
      <c r="N12" s="100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77" customFormat="1" x14ac:dyDescent="0.25">
      <c r="A13" s="170">
        <v>42278</v>
      </c>
      <c r="B13" s="129">
        <f>[1]Série_Histórica!P19</f>
        <v>465501.16373379313</v>
      </c>
      <c r="C13" s="129">
        <f>[1]Série_Histórica!Q19</f>
        <v>103825.80901339099</v>
      </c>
      <c r="D13" s="129">
        <f>[1]Série_Histórica!R19</f>
        <v>49832.042787502716</v>
      </c>
      <c r="E13" s="129">
        <f>[1]Série_Histórica!S19</f>
        <v>21964.134723939304</v>
      </c>
      <c r="F13" s="129">
        <f>[1]Série_Histórica!T19</f>
        <v>37046.023899253858</v>
      </c>
      <c r="G13" s="129">
        <f>[1]Série_Histórica!U19</f>
        <v>999175.69818728487</v>
      </c>
      <c r="H13" s="129">
        <f>[1]Série_Histórica!V19</f>
        <v>229832.56389416725</v>
      </c>
      <c r="I13" s="129">
        <f>[1]Série_Histórica!W19</f>
        <v>2993.8245342719429</v>
      </c>
      <c r="J13" s="129">
        <f>[1]Série_Histórica!X19</f>
        <v>40018.356591669515</v>
      </c>
      <c r="K13" s="129">
        <f>[1]Série_Histórica!Y19</f>
        <v>21492.468299048709</v>
      </c>
      <c r="L13" s="129">
        <f>[1]Série_Histórica!Z19</f>
        <v>18525.888292620806</v>
      </c>
      <c r="M13" s="129">
        <f>[1]Série_Histórica!AA19</f>
        <v>1950189.6173652736</v>
      </c>
      <c r="N13" s="100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77" customFormat="1" x14ac:dyDescent="0.25">
      <c r="A14" s="170">
        <v>42309</v>
      </c>
      <c r="B14" s="129">
        <f>[1]Série_Histórica!P20</f>
        <v>380598.55084688612</v>
      </c>
      <c r="C14" s="129">
        <f>[1]Série_Histórica!Q20</f>
        <v>113428.62221236838</v>
      </c>
      <c r="D14" s="129">
        <f>[1]Série_Histórica!R20</f>
        <v>25520.32703117072</v>
      </c>
      <c r="E14" s="129">
        <f>[1]Série_Histórica!S20</f>
        <v>38138.209126138419</v>
      </c>
      <c r="F14" s="129">
        <f>[1]Série_Histórica!T20</f>
        <v>36602.346878498262</v>
      </c>
      <c r="G14" s="129">
        <f>[1]Série_Histórica!U20</f>
        <v>1056530.4622855715</v>
      </c>
      <c r="H14" s="129">
        <f>[1]Série_Histórica!V20</f>
        <v>244229.09255766973</v>
      </c>
      <c r="I14" s="129">
        <f>[1]Série_Histórica!W20</f>
        <v>33039.518812490205</v>
      </c>
      <c r="J14" s="129">
        <f>[1]Série_Histórica!X20</f>
        <v>35309.530639508535</v>
      </c>
      <c r="K14" s="129">
        <f>[1]Série_Histórica!Y20</f>
        <v>22389.738967274818</v>
      </c>
      <c r="L14" s="129">
        <f>[1]Série_Histórica!Z20</f>
        <v>12919.791672233718</v>
      </c>
      <c r="M14" s="129">
        <f>[1]Série_Histórica!AA20</f>
        <v>1963396.6603903018</v>
      </c>
      <c r="N14" s="100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77" customFormat="1" x14ac:dyDescent="0.25">
      <c r="A15" s="170">
        <v>42339</v>
      </c>
      <c r="B15" s="129">
        <f>[1]Série_Histórica!P21</f>
        <v>616919.6175951825</v>
      </c>
      <c r="C15" s="129">
        <f>[1]Série_Histórica!Q21</f>
        <v>28661.119374984264</v>
      </c>
      <c r="D15" s="129">
        <f>[1]Série_Histórica!R21</f>
        <v>60468.887458609708</v>
      </c>
      <c r="E15" s="129">
        <f>[1]Série_Histórica!S21</f>
        <v>40264.973574843563</v>
      </c>
      <c r="F15" s="129">
        <f>[1]Série_Histórica!T21</f>
        <v>73431.693441311189</v>
      </c>
      <c r="G15" s="129">
        <f>[1]Série_Histórica!U21</f>
        <v>921855.64989622857</v>
      </c>
      <c r="H15" s="129">
        <f>[1]Série_Histórica!V21</f>
        <v>286855.08036930818</v>
      </c>
      <c r="I15" s="129">
        <f>[1]Série_Histórica!W21</f>
        <v>1983.2117649753388</v>
      </c>
      <c r="J15" s="129">
        <f>[1]Série_Histórica!X21</f>
        <v>22579.896200552987</v>
      </c>
      <c r="K15" s="129">
        <f>[1]Série_Histórica!Y21</f>
        <v>8784.3754768275758</v>
      </c>
      <c r="L15" s="129">
        <f>[1]Série_Histórica!Z21</f>
        <v>13795.520723725411</v>
      </c>
      <c r="M15" s="129">
        <f>[1]Série_Histórica!AA21</f>
        <v>2053020.1296759965</v>
      </c>
      <c r="N15" s="100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77" customFormat="1" x14ac:dyDescent="0.25">
      <c r="A16" s="127">
        <v>2016</v>
      </c>
      <c r="B16" s="122">
        <f>SUM(B17:B28)</f>
        <v>4565901.2221185686</v>
      </c>
      <c r="C16" s="122">
        <f t="shared" ref="C16" si="1">SUM(C17:C28)</f>
        <v>1255385.8323672651</v>
      </c>
      <c r="D16" s="122">
        <f t="shared" ref="D16" si="2">SUM(D17:D28)</f>
        <v>1568246.1734718152</v>
      </c>
      <c r="E16" s="122">
        <f t="shared" ref="E16" si="3">SUM(E17:E28)</f>
        <v>184841.2355137229</v>
      </c>
      <c r="F16" s="122">
        <f t="shared" ref="F16" si="4">SUM(F17:F28)</f>
        <v>516183.92585635767</v>
      </c>
      <c r="G16" s="122">
        <f t="shared" ref="G16" si="5">SUM(G17:G28)</f>
        <v>12341692.498264683</v>
      </c>
      <c r="H16" s="122">
        <f t="shared" ref="H16" si="6">SUM(H17:H28)</f>
        <v>2693315.7438459229</v>
      </c>
      <c r="I16" s="122">
        <f t="shared" ref="I16" si="7">SUM(I17:I28)</f>
        <v>28116.124459581155</v>
      </c>
      <c r="J16" s="122">
        <f t="shared" ref="J16" si="8">SUM(J17:J28)</f>
        <v>527442.04129609792</v>
      </c>
      <c r="K16" s="122">
        <f t="shared" ref="K16" si="9">SUM(K17:K28)</f>
        <v>258026.71968361537</v>
      </c>
      <c r="L16" s="122">
        <f t="shared" ref="L16" si="10">SUM(L17:L28)</f>
        <v>269415.3216124826</v>
      </c>
      <c r="M16" s="122">
        <f t="shared" ref="M16" si="11">SUM(M17:M28)</f>
        <v>23681124.797194004</v>
      </c>
      <c r="N16"/>
      <c r="O1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/>
    </row>
    <row r="17" spans="1:28" s="77" customFormat="1" x14ac:dyDescent="0.25">
      <c r="A17" s="170">
        <v>42370</v>
      </c>
      <c r="B17" s="129">
        <f>[1]Série_Histórica!P22</f>
        <v>224803.6712028819</v>
      </c>
      <c r="C17" s="129">
        <f>[1]Série_Histórica!Q22</f>
        <v>26482.661333636261</v>
      </c>
      <c r="D17" s="129">
        <f>[1]Série_Histórica!R22</f>
        <v>50906.249514661977</v>
      </c>
      <c r="E17" s="129">
        <f>[1]Série_Histórica!S22</f>
        <v>25238.10718790695</v>
      </c>
      <c r="F17" s="129">
        <f>[1]Série_Histórica!T22</f>
        <v>24816.912529469577</v>
      </c>
      <c r="G17" s="129">
        <f>[1]Série_Histórica!U22</f>
        <v>1067649.516505698</v>
      </c>
      <c r="H17" s="129">
        <f>[1]Série_Histórica!V22</f>
        <v>238125.06928699763</v>
      </c>
      <c r="I17" s="129">
        <f>[1]Série_Histórica!W22</f>
        <v>201.87941917167063</v>
      </c>
      <c r="J17" s="129">
        <f>[1]Série_Histórica!X22</f>
        <v>23322.16454902363</v>
      </c>
      <c r="K17" s="129">
        <f>[1]Série_Histórica!Y22</f>
        <v>8364.3377010772874</v>
      </c>
      <c r="L17" s="129">
        <f>[1]Série_Histórica!Z22</f>
        <v>14957.826847946342</v>
      </c>
      <c r="M17" s="129">
        <f>[1]Série_Histórica!AA22</f>
        <v>1681546.2315294477</v>
      </c>
      <c r="N17"/>
      <c r="O17" s="124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77" customFormat="1" x14ac:dyDescent="0.25">
      <c r="A18" s="170">
        <v>42401</v>
      </c>
      <c r="B18" s="129">
        <f>[1]Série_Histórica!P23</f>
        <v>356417.23743867653</v>
      </c>
      <c r="C18" s="129">
        <f>[1]Série_Histórica!Q23</f>
        <v>12376.956710804732</v>
      </c>
      <c r="D18" s="129">
        <f>[1]Série_Histórica!R23</f>
        <v>86032.420957022317</v>
      </c>
      <c r="E18" s="129">
        <f>[1]Série_Histórica!S23</f>
        <v>10856.477218325246</v>
      </c>
      <c r="F18" s="129">
        <f>[1]Série_Histórica!T23</f>
        <v>31818.515815325081</v>
      </c>
      <c r="G18" s="129">
        <f>[1]Série_Histórica!U23</f>
        <v>980328.51658938138</v>
      </c>
      <c r="H18" s="129">
        <f>[1]Série_Histórica!V23</f>
        <v>213963.89987782322</v>
      </c>
      <c r="I18" s="129">
        <f>[1]Série_Histórica!W23</f>
        <v>684.81008845401891</v>
      </c>
      <c r="J18" s="129">
        <f>[1]Série_Histórica!X23</f>
        <v>20071.311741697315</v>
      </c>
      <c r="K18" s="129">
        <f>[1]Série_Histórica!Y23</f>
        <v>3651.4732701343369</v>
      </c>
      <c r="L18" s="129">
        <f>[1]Série_Histórica!Z23</f>
        <v>16419.838471562976</v>
      </c>
      <c r="M18" s="129">
        <f>[1]Série_Histórica!AA23</f>
        <v>1712550.1464375099</v>
      </c>
      <c r="N18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/>
    </row>
    <row r="19" spans="1:28" s="77" customFormat="1" x14ac:dyDescent="0.25">
      <c r="A19" s="170">
        <v>42430</v>
      </c>
      <c r="B19" s="129">
        <f>[1]Série_Histórica!P24</f>
        <v>371350.70537200832</v>
      </c>
      <c r="C19" s="129">
        <f>[1]Série_Histórica!Q24</f>
        <v>14436.702470369251</v>
      </c>
      <c r="D19" s="129">
        <f>[1]Série_Histórica!R24</f>
        <v>588490.65483861254</v>
      </c>
      <c r="E19" s="129">
        <f>[1]Série_Histórica!S24</f>
        <v>13414.144032556565</v>
      </c>
      <c r="F19" s="129">
        <f>[1]Série_Histórica!T24</f>
        <v>46458.405220764042</v>
      </c>
      <c r="G19" s="129">
        <f>[1]Série_Histórica!U24</f>
        <v>1003670.2269895881</v>
      </c>
      <c r="H19" s="129">
        <f>[1]Série_Histórica!V24</f>
        <v>210216.73080142625</v>
      </c>
      <c r="I19" s="129">
        <f>[1]Série_Histórica!W24</f>
        <v>3115.3320163466633</v>
      </c>
      <c r="J19" s="129">
        <f>[1]Série_Histórica!X24</f>
        <v>44746.291236010526</v>
      </c>
      <c r="K19" s="129">
        <f>[1]Série_Histórica!Y24</f>
        <v>3917.815963075333</v>
      </c>
      <c r="L19" s="129">
        <f>[1]Série_Histórica!Z24</f>
        <v>40828.475272935189</v>
      </c>
      <c r="M19" s="129">
        <f>[1]Série_Histórica!AA24</f>
        <v>2295899.1929776818</v>
      </c>
      <c r="N19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/>
    </row>
    <row r="20" spans="1:28" s="77" customFormat="1" x14ac:dyDescent="0.25">
      <c r="A20" s="170">
        <v>42461</v>
      </c>
      <c r="B20" s="129">
        <f>[1]Série_Histórica!P25</f>
        <v>455292.51555391221</v>
      </c>
      <c r="C20" s="129">
        <f>[1]Série_Histórica!Q25</f>
        <v>14826.051335256263</v>
      </c>
      <c r="D20" s="129">
        <f>[1]Série_Histórica!R25</f>
        <v>230400.96915326759</v>
      </c>
      <c r="E20" s="129">
        <f>[1]Série_Histórica!S25</f>
        <v>12646.271684967678</v>
      </c>
      <c r="F20" s="129">
        <f>[1]Série_Histórica!T25</f>
        <v>44404.201032944395</v>
      </c>
      <c r="G20" s="129">
        <f>[1]Série_Histórica!U25</f>
        <v>1016607.6035460669</v>
      </c>
      <c r="H20" s="129">
        <f>[1]Série_Histórica!V25</f>
        <v>215523.22109871055</v>
      </c>
      <c r="I20" s="129">
        <f>[1]Série_Histórica!W25</f>
        <v>293.65540039232815</v>
      </c>
      <c r="J20" s="129">
        <f>[1]Série_Histórica!X25</f>
        <v>24669.219141890153</v>
      </c>
      <c r="K20" s="129">
        <f>[1]Série_Histórica!Y25</f>
        <v>4406.4450874212253</v>
      </c>
      <c r="L20" s="129">
        <f>[1]Série_Histórica!Z25</f>
        <v>20262.77405446893</v>
      </c>
      <c r="M20" s="129">
        <f>[1]Série_Histórica!AA25</f>
        <v>2014663.7079474081</v>
      </c>
      <c r="N20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/>
    </row>
    <row r="21" spans="1:28" s="77" customFormat="1" x14ac:dyDescent="0.25">
      <c r="A21" s="170">
        <v>42491</v>
      </c>
      <c r="B21" s="129">
        <f>[1]Série_Histórica!P26</f>
        <v>369253.13374316733</v>
      </c>
      <c r="C21" s="129">
        <f>[1]Série_Histórica!Q26</f>
        <v>49750.400933560377</v>
      </c>
      <c r="D21" s="129">
        <f>[1]Série_Histórica!R26</f>
        <v>221675.0504439561</v>
      </c>
      <c r="E21" s="129">
        <f>[1]Série_Histórica!S26</f>
        <v>12123.058452633468</v>
      </c>
      <c r="F21" s="129">
        <f>[1]Série_Histórica!T26</f>
        <v>41788.077647263177</v>
      </c>
      <c r="G21" s="129">
        <f>[1]Série_Histórica!U26</f>
        <v>1046169.3657939396</v>
      </c>
      <c r="H21" s="129">
        <f>[1]Série_Histórica!V26</f>
        <v>219332.32398787752</v>
      </c>
      <c r="I21" s="129">
        <f>[1]Série_Histórica!W26</f>
        <v>564.39452814087815</v>
      </c>
      <c r="J21" s="129">
        <f>[1]Série_Histórica!X26</f>
        <v>67210.45850633501</v>
      </c>
      <c r="K21" s="129">
        <f>[1]Série_Histórica!Y26</f>
        <v>14605.864099745413</v>
      </c>
      <c r="L21" s="129">
        <f>[1]Série_Histórica!Z26</f>
        <v>52604.594406589596</v>
      </c>
      <c r="M21" s="129">
        <f>[1]Série_Histórica!AA26</f>
        <v>2027866.2640368734</v>
      </c>
      <c r="N21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/>
    </row>
    <row r="22" spans="1:28" s="77" customFormat="1" x14ac:dyDescent="0.25">
      <c r="A22" s="170">
        <v>42522</v>
      </c>
      <c r="B22" s="129">
        <f>[1]Série_Histórica!P27</f>
        <v>308690.96545770817</v>
      </c>
      <c r="C22" s="129">
        <f>[1]Série_Histórica!Q27</f>
        <v>451577.21526743047</v>
      </c>
      <c r="D22" s="129">
        <f>[1]Série_Histórica!R27</f>
        <v>66637.627463805169</v>
      </c>
      <c r="E22" s="129">
        <f>[1]Série_Histórica!S27</f>
        <v>12943.440353146927</v>
      </c>
      <c r="F22" s="129">
        <f>[1]Série_Histórica!T27</f>
        <v>50724.1168317517</v>
      </c>
      <c r="G22" s="129">
        <f>[1]Série_Histórica!U27</f>
        <v>1044568.8799784242</v>
      </c>
      <c r="H22" s="129">
        <f>[1]Série_Histórica!V27</f>
        <v>211322.58862122678</v>
      </c>
      <c r="I22" s="129">
        <f>[1]Série_Histórica!W27</f>
        <v>816.18428328080847</v>
      </c>
      <c r="J22" s="129">
        <f>[1]Série_Histórica!X27</f>
        <v>108787.46144589741</v>
      </c>
      <c r="K22" s="129">
        <f>[1]Série_Histórica!Y27</f>
        <v>88089.900306326352</v>
      </c>
      <c r="L22" s="129">
        <f>[1]Série_Histórica!Z27</f>
        <v>20697.561139571058</v>
      </c>
      <c r="M22" s="129">
        <f>[1]Série_Histórica!AA27</f>
        <v>2256068.4797026711</v>
      </c>
      <c r="N22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/>
    </row>
    <row r="23" spans="1:28" s="77" customFormat="1" x14ac:dyDescent="0.25">
      <c r="A23" s="170">
        <v>42552</v>
      </c>
      <c r="B23" s="129">
        <f>[1]Série_Histórica!P28</f>
        <v>416914.84358530893</v>
      </c>
      <c r="C23" s="129">
        <f>[1]Série_Histórica!Q28</f>
        <v>150433.99459835858</v>
      </c>
      <c r="D23" s="129">
        <f>[1]Série_Histórica!R28</f>
        <v>55824.027742069193</v>
      </c>
      <c r="E23" s="129">
        <f>[1]Série_Histórica!S28</f>
        <v>13390.003086484454</v>
      </c>
      <c r="F23" s="129">
        <f>[1]Série_Histórica!T28</f>
        <v>43392.058415138912</v>
      </c>
      <c r="G23" s="129">
        <f>[1]Série_Histórica!U28</f>
        <v>1040440.2154095161</v>
      </c>
      <c r="H23" s="129">
        <f>[1]Série_Histórica!V28</f>
        <v>244755.63419483078</v>
      </c>
      <c r="I23" s="129">
        <f>[1]Série_Histórica!W28</f>
        <v>2353.9500193841454</v>
      </c>
      <c r="J23" s="129">
        <f>[1]Série_Histórica!X28</f>
        <v>46068.564635670824</v>
      </c>
      <c r="K23" s="129">
        <f>[1]Série_Histórica!Y28</f>
        <v>27474.692184199568</v>
      </c>
      <c r="L23" s="129">
        <f>[1]Série_Histórica!Z28</f>
        <v>18593.872451471256</v>
      </c>
      <c r="M23" s="129">
        <f>[1]Série_Histórica!AA28</f>
        <v>2013573.2916867619</v>
      </c>
      <c r="N23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/>
    </row>
    <row r="24" spans="1:28" s="77" customFormat="1" x14ac:dyDescent="0.25">
      <c r="A24" s="170">
        <v>42583</v>
      </c>
      <c r="B24" s="129">
        <f>[1]Série_Histórica!P29</f>
        <v>371794.74331063905</v>
      </c>
      <c r="C24" s="129">
        <f>[1]Série_Histórica!Q29</f>
        <v>130373.77193521765</v>
      </c>
      <c r="D24" s="129">
        <f>[1]Série_Histórica!R29</f>
        <v>49085.65636266306</v>
      </c>
      <c r="E24" s="129">
        <f>[1]Série_Histórica!S29</f>
        <v>12672.081599981168</v>
      </c>
      <c r="F24" s="129">
        <f>[1]Série_Histórica!T29</f>
        <v>50039.461425266069</v>
      </c>
      <c r="G24" s="129">
        <f>[1]Série_Histórica!U29</f>
        <v>992696.8535547395</v>
      </c>
      <c r="H24" s="129">
        <f>[1]Série_Histórica!V29</f>
        <v>203507.76423150455</v>
      </c>
      <c r="I24" s="129">
        <f>[1]Série_Histórica!W29</f>
        <v>1146.0753792975061</v>
      </c>
      <c r="J24" s="129">
        <f>[1]Série_Histórica!X29</f>
        <v>43914.438211851309</v>
      </c>
      <c r="K24" s="129">
        <f>[1]Série_Histórica!Y29</f>
        <v>26677.621379448006</v>
      </c>
      <c r="L24" s="129">
        <f>[1]Série_Histórica!Z29</f>
        <v>17236.816832403303</v>
      </c>
      <c r="M24" s="129">
        <f>[1]Série_Histórica!AA29</f>
        <v>1855230.8460111602</v>
      </c>
      <c r="N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/>
    </row>
    <row r="25" spans="1:28" s="77" customFormat="1" x14ac:dyDescent="0.25">
      <c r="A25" s="170">
        <v>42614</v>
      </c>
      <c r="B25" s="129">
        <f>[1]Série_Histórica!P30</f>
        <v>362000.8706179281</v>
      </c>
      <c r="C25" s="129">
        <f>[1]Série_Histórica!Q30</f>
        <v>107089.15327112254</v>
      </c>
      <c r="D25" s="129">
        <f>[1]Série_Histórica!R30</f>
        <v>63979.283397662621</v>
      </c>
      <c r="E25" s="129">
        <f>[1]Série_Histórica!S30</f>
        <v>12584.704765101484</v>
      </c>
      <c r="F25" s="129">
        <f>[1]Série_Histórica!T30</f>
        <v>39109.704452984784</v>
      </c>
      <c r="G25" s="129">
        <f>[1]Série_Histórica!U30</f>
        <v>1004195.6460173293</v>
      </c>
      <c r="H25" s="129">
        <f>[1]Série_Histórica!V30</f>
        <v>225458.07658925632</v>
      </c>
      <c r="I25" s="129">
        <f>[1]Série_Histórica!W30</f>
        <v>1060.1135087141729</v>
      </c>
      <c r="J25" s="129">
        <f>[1]Série_Histórica!X30</f>
        <v>41145.850128972939</v>
      </c>
      <c r="K25" s="129">
        <f>[1]Série_Histórica!Y30</f>
        <v>22875.964053628315</v>
      </c>
      <c r="L25" s="129">
        <f>[1]Série_Histórica!Z30</f>
        <v>18269.886075344624</v>
      </c>
      <c r="M25" s="129">
        <f>[1]Série_Histórica!AA30</f>
        <v>1856623.4027490721</v>
      </c>
      <c r="N25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/>
    </row>
    <row r="26" spans="1:28" s="77" customFormat="1" x14ac:dyDescent="0.25">
      <c r="A26" s="170">
        <v>42644</v>
      </c>
      <c r="B26" s="129">
        <f>[1]Série_Histórica!P31</f>
        <v>369600.73305638396</v>
      </c>
      <c r="C26" s="129">
        <f>[1]Série_Histórica!Q31</f>
        <v>134389.01712304418</v>
      </c>
      <c r="D26" s="129">
        <f>[1]Série_Histórica!R31</f>
        <v>70446.508855130611</v>
      </c>
      <c r="E26" s="129">
        <f>[1]Série_Histórica!S31</f>
        <v>16628.860838194381</v>
      </c>
      <c r="F26" s="129">
        <f>[1]Série_Histórica!T31</f>
        <v>42122.671378010979</v>
      </c>
      <c r="G26" s="129">
        <f>[1]Série_Histórica!U31</f>
        <v>1064172.8541583454</v>
      </c>
      <c r="H26" s="129">
        <f>[1]Série_Histórica!V31</f>
        <v>222030.43696687737</v>
      </c>
      <c r="I26" s="129">
        <f>[1]Série_Histórica!W31</f>
        <v>3928.6983337484571</v>
      </c>
      <c r="J26" s="129">
        <f>[1]Série_Histórica!X31</f>
        <v>45250.792949075621</v>
      </c>
      <c r="K26" s="129">
        <f>[1]Série_Histórica!Y31</f>
        <v>26624.786434957445</v>
      </c>
      <c r="L26" s="129">
        <f>[1]Série_Histórica!Z31</f>
        <v>18626.006514118177</v>
      </c>
      <c r="M26" s="129">
        <f>[1]Série_Histórica!AA31</f>
        <v>1968570.5736588109</v>
      </c>
      <c r="N26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/>
    </row>
    <row r="27" spans="1:28" s="77" customFormat="1" x14ac:dyDescent="0.25">
      <c r="A27" s="170">
        <v>42675</v>
      </c>
      <c r="B27" s="129">
        <f>[1]Série_Histórica!P32</f>
        <v>319428.26255465858</v>
      </c>
      <c r="C27" s="129">
        <f>[1]Série_Histórica!Q32</f>
        <v>134772.91174166038</v>
      </c>
      <c r="D27" s="129">
        <f>[1]Série_Histórica!R32</f>
        <v>39915.008034244398</v>
      </c>
      <c r="E27" s="129">
        <f>[1]Série_Histórica!S32</f>
        <v>22037.444443014581</v>
      </c>
      <c r="F27" s="129">
        <f>[1]Série_Histórica!T32</f>
        <v>44166.636231174794</v>
      </c>
      <c r="G27" s="129">
        <f>[1]Série_Histórica!U32</f>
        <v>1037296.0088391242</v>
      </c>
      <c r="H27" s="129">
        <f>[1]Série_Histórica!V32</f>
        <v>227169.66898537392</v>
      </c>
      <c r="I27" s="129">
        <f>[1]Série_Histórica!W32</f>
        <v>4081.4713730924982</v>
      </c>
      <c r="J27" s="129">
        <f>[1]Série_Histórica!X32</f>
        <v>39882.016709112337</v>
      </c>
      <c r="K27" s="129">
        <f>[1]Série_Histórica!Y32</f>
        <v>22946.57254538907</v>
      </c>
      <c r="L27" s="129">
        <f>[1]Série_Histórica!Z32</f>
        <v>16935.444163723267</v>
      </c>
      <c r="M27" s="129">
        <f>[1]Série_Histórica!AA32</f>
        <v>1868749.4289114557</v>
      </c>
      <c r="N27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/>
    </row>
    <row r="28" spans="1:28" s="77" customFormat="1" x14ac:dyDescent="0.25">
      <c r="A28" s="170">
        <v>42705</v>
      </c>
      <c r="B28" s="129">
        <f>[1]Série_Histórica!P33</f>
        <v>640353.540225295</v>
      </c>
      <c r="C28" s="129">
        <f>[1]Série_Histórica!Q33</f>
        <v>28876.995646804309</v>
      </c>
      <c r="D28" s="129">
        <f>[1]Série_Histórica!R33</f>
        <v>44852.716708719403</v>
      </c>
      <c r="E28" s="129">
        <f>[1]Série_Histórica!S33</f>
        <v>20306.641851410019</v>
      </c>
      <c r="F28" s="129">
        <f>[1]Série_Histórica!T33</f>
        <v>57343.164876264142</v>
      </c>
      <c r="G28" s="129">
        <f>[1]Série_Histórica!U33</f>
        <v>1043896.8108825292</v>
      </c>
      <c r="H28" s="129">
        <f>[1]Série_Histórica!V33</f>
        <v>261910.32920401753</v>
      </c>
      <c r="I28" s="129">
        <f>[1]Série_Histórica!W33</f>
        <v>9869.5601095580059</v>
      </c>
      <c r="J28" s="129">
        <f>[1]Série_Histórica!X33</f>
        <v>22373.472040560846</v>
      </c>
      <c r="K28" s="129">
        <f>[1]Série_Histórica!Y33</f>
        <v>8391.2466582129964</v>
      </c>
      <c r="L28" s="129">
        <f>[1]Série_Histórica!Z33</f>
        <v>13982.22538234785</v>
      </c>
      <c r="M28" s="129">
        <f>[1]Série_Histórica!AA33</f>
        <v>2129783.2315451591</v>
      </c>
      <c r="N28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/>
    </row>
    <row r="29" spans="1:28" x14ac:dyDescent="0.25">
      <c r="A29" s="127">
        <v>2017</v>
      </c>
      <c r="B29" s="122">
        <f>SUM(B30:B41)</f>
        <v>4335047.9481161274</v>
      </c>
      <c r="C29" s="122">
        <f t="shared" ref="C29" si="12">SUM(C30:C41)</f>
        <v>1234840.5854283706</v>
      </c>
      <c r="D29" s="122">
        <f t="shared" ref="D29" si="13">SUM(D30:D41)</f>
        <v>1638243.9813384481</v>
      </c>
      <c r="E29" s="122">
        <f t="shared" ref="E29" si="14">SUM(E30:E41)</f>
        <v>222028.34877406934</v>
      </c>
      <c r="F29" s="122">
        <f t="shared" ref="F29" si="15">SUM(F30:F41)</f>
        <v>573034.2228403124</v>
      </c>
      <c r="G29" s="122">
        <f t="shared" ref="G29" si="16">SUM(G30:G41)</f>
        <v>12312991.443811513</v>
      </c>
      <c r="H29" s="122">
        <f t="shared" ref="H29" si="17">SUM(H30:H41)</f>
        <v>2836019.7550266427</v>
      </c>
      <c r="I29" s="122">
        <f t="shared" ref="I29" si="18">SUM(I30:I41)</f>
        <v>10110.151819664503</v>
      </c>
      <c r="J29" s="122">
        <f t="shared" ref="J29" si="19">SUM(J30:J41)</f>
        <v>526432.36496946949</v>
      </c>
      <c r="K29" s="122">
        <f t="shared" ref="K29" si="20">SUM(K30:K41)</f>
        <v>259039.44703653321</v>
      </c>
      <c r="L29" s="122">
        <f t="shared" ref="L29" si="21">SUM(L30:L41)</f>
        <v>267392.91793293617</v>
      </c>
      <c r="M29" s="122">
        <f t="shared" ref="M29" si="22">SUM(M30:M41)</f>
        <v>23688748.802124612</v>
      </c>
      <c r="O29" s="124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</row>
    <row r="30" spans="1:28" x14ac:dyDescent="0.25">
      <c r="A30" s="170">
        <v>42736</v>
      </c>
      <c r="B30" s="129">
        <f>[1]Série_Histórica!P34</f>
        <v>200822.93106637397</v>
      </c>
      <c r="C30" s="129">
        <f>[1]Série_Histórica!Q34</f>
        <v>29723.585647259712</v>
      </c>
      <c r="D30" s="129">
        <f>[1]Série_Histórica!R34</f>
        <v>103387.18436603397</v>
      </c>
      <c r="E30" s="129">
        <f>[1]Série_Histórica!S34</f>
        <v>11642.2865992445</v>
      </c>
      <c r="F30" s="129">
        <f>[1]Série_Histórica!T34</f>
        <v>37476.727472031438</v>
      </c>
      <c r="G30" s="129">
        <f>[1]Série_Histórica!U34</f>
        <v>1086948.2630321288</v>
      </c>
      <c r="H30" s="129">
        <f>[1]Série_Histórica!V34</f>
        <v>269985.03283212852</v>
      </c>
      <c r="I30" s="129">
        <f>[1]Série_Histórica!W34</f>
        <v>736.26531103931075</v>
      </c>
      <c r="J30" s="129">
        <f>[1]Série_Histórica!X34</f>
        <v>27619.772720201752</v>
      </c>
      <c r="K30" s="129">
        <f>[1]Série_Histórica!Y34</f>
        <v>9261.7682594306189</v>
      </c>
      <c r="L30" s="129">
        <f>[1]Série_Histórica!Z34</f>
        <v>18358.004460771132</v>
      </c>
      <c r="M30" s="129">
        <f>[1]Série_Histórica!AA34</f>
        <v>1768342.0490464419</v>
      </c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</row>
    <row r="31" spans="1:28" x14ac:dyDescent="0.25">
      <c r="A31" s="170">
        <v>42767</v>
      </c>
      <c r="B31" s="129">
        <f>[1]Série_Histórica!P35</f>
        <v>407097.83412895736</v>
      </c>
      <c r="C31" s="129">
        <f>[1]Série_Histórica!Q35</f>
        <v>15439.907019416372</v>
      </c>
      <c r="D31" s="129">
        <f>[1]Série_Histórica!R35</f>
        <v>543328.88133674965</v>
      </c>
      <c r="E31" s="129">
        <f>[1]Série_Histórica!S35</f>
        <v>11127.00483494925</v>
      </c>
      <c r="F31" s="129">
        <f>[1]Série_Histórica!T35</f>
        <v>34421.450916988077</v>
      </c>
      <c r="G31" s="129">
        <f>[1]Série_Histórica!U35</f>
        <v>948306.69337873498</v>
      </c>
      <c r="H31" s="129">
        <f>[1]Série_Histórica!V35</f>
        <v>200487.33998038899</v>
      </c>
      <c r="I31" s="129">
        <f>[1]Série_Histórica!W35</f>
        <v>1060.8563625502932</v>
      </c>
      <c r="J31" s="129">
        <f>[1]Série_Histórica!X35</f>
        <v>40977.436927419643</v>
      </c>
      <c r="K31" s="129">
        <f>[1]Série_Histórica!Y35</f>
        <v>4433.3684321315941</v>
      </c>
      <c r="L31" s="129">
        <f>[1]Série_Histórica!Z35</f>
        <v>36544.068495288047</v>
      </c>
      <c r="M31" s="129">
        <f>[1]Série_Histórica!AA35</f>
        <v>2202247.4048861549</v>
      </c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8" x14ac:dyDescent="0.25">
      <c r="A32" s="170">
        <v>42795</v>
      </c>
      <c r="B32" s="129">
        <f>[1]Série_Histórica!P36</f>
        <v>356541.45364996226</v>
      </c>
      <c r="C32" s="129">
        <f>[1]Série_Histórica!Q36</f>
        <v>16688.687876092252</v>
      </c>
      <c r="D32" s="129">
        <f>[1]Série_Histórica!R36</f>
        <v>210808.70163430439</v>
      </c>
      <c r="E32" s="129">
        <f>[1]Série_Histórica!S36</f>
        <v>14283.499171222733</v>
      </c>
      <c r="F32" s="129">
        <f>[1]Série_Histórica!T36</f>
        <v>46869.508669447765</v>
      </c>
      <c r="G32" s="129">
        <f>[1]Série_Histórica!U36</f>
        <v>958892.75424993155</v>
      </c>
      <c r="H32" s="129">
        <f>[1]Série_Histórica!V36</f>
        <v>218874.01752518705</v>
      </c>
      <c r="I32" s="129">
        <f>[1]Série_Histórica!W36</f>
        <v>558.82469447505014</v>
      </c>
      <c r="J32" s="129">
        <f>[1]Série_Histórica!X36</f>
        <v>28909.612524347616</v>
      </c>
      <c r="K32" s="129">
        <f>[1]Série_Histórica!Y36</f>
        <v>4731.4221703006642</v>
      </c>
      <c r="L32" s="129">
        <f>[1]Série_Histórica!Z36</f>
        <v>24178.19035404695</v>
      </c>
      <c r="M32" s="129">
        <f>[1]Série_Histórica!AA36</f>
        <v>1852427.0599949707</v>
      </c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7" x14ac:dyDescent="0.25">
      <c r="A33" s="170">
        <v>42826</v>
      </c>
      <c r="B33" s="129">
        <f>[1]Série_Histórica!P37</f>
        <v>310469.67407302477</v>
      </c>
      <c r="C33" s="129">
        <f>[1]Série_Histórica!Q37</f>
        <v>23565.604789318339</v>
      </c>
      <c r="D33" s="129">
        <f>[1]Série_Histórica!R37</f>
        <v>186871.06180336393</v>
      </c>
      <c r="E33" s="129">
        <f>[1]Série_Histórica!S37</f>
        <v>12343.540939490525</v>
      </c>
      <c r="F33" s="129">
        <f>[1]Série_Histórica!T37</f>
        <v>35875.193038837504</v>
      </c>
      <c r="G33" s="129">
        <f>[1]Série_Histórica!U37</f>
        <v>1011419.0907644085</v>
      </c>
      <c r="H33" s="129">
        <f>[1]Série_Histórica!V37</f>
        <v>213090.47176068378</v>
      </c>
      <c r="I33" s="129">
        <f>[1]Série_Histórica!W37</f>
        <v>1128.9628722764908</v>
      </c>
      <c r="J33" s="129">
        <f>[1]Série_Histórica!X37</f>
        <v>23157.728620556914</v>
      </c>
      <c r="K33" s="129">
        <f>[1]Série_Histórica!Y37</f>
        <v>6717.7544116317904</v>
      </c>
      <c r="L33" s="129">
        <f>[1]Série_Histórica!Z37</f>
        <v>16439.974208925123</v>
      </c>
      <c r="M33" s="129">
        <f>[1]Série_Histórica!AA37</f>
        <v>1817921.3286619608</v>
      </c>
    </row>
    <row r="34" spans="1:27" x14ac:dyDescent="0.25">
      <c r="A34" s="170">
        <v>42856</v>
      </c>
      <c r="B34" s="129">
        <f>[1]Série_Histórica!P38</f>
        <v>369686.0203136506</v>
      </c>
      <c r="C34" s="129">
        <f>[1]Série_Histórica!Q38</f>
        <v>54423.382963157863</v>
      </c>
      <c r="D34" s="129">
        <f>[1]Série_Histórica!R38</f>
        <v>190604.51891508</v>
      </c>
      <c r="E34" s="129">
        <f>[1]Série_Histórica!S38</f>
        <v>17483.784172193002</v>
      </c>
      <c r="F34" s="129">
        <f>[1]Série_Histórica!T38</f>
        <v>45624.55219483767</v>
      </c>
      <c r="G34" s="129">
        <f>[1]Série_Histórica!U38</f>
        <v>975593.57534663181</v>
      </c>
      <c r="H34" s="129">
        <f>[1]Série_Histórica!V38</f>
        <v>217369.04925675347</v>
      </c>
      <c r="I34" s="129">
        <f>[1]Série_Histórica!W38</f>
        <v>1070.6458451648289</v>
      </c>
      <c r="J34" s="129">
        <f>[1]Série_Histórica!X38</f>
        <v>65475.989698600497</v>
      </c>
      <c r="K34" s="129">
        <f>[1]Série_Histórica!Y38</f>
        <v>14333.424936720327</v>
      </c>
      <c r="L34" s="129">
        <f>[1]Série_Histórica!Z38</f>
        <v>51142.564761880174</v>
      </c>
      <c r="M34" s="129">
        <f>[1]Série_Histórica!AA38</f>
        <v>1937331.5187060698</v>
      </c>
    </row>
    <row r="35" spans="1:27" x14ac:dyDescent="0.25">
      <c r="A35" s="170">
        <v>42887</v>
      </c>
      <c r="B35" s="129">
        <f>[1]Série_Histórica!P39</f>
        <v>431958.84094171011</v>
      </c>
      <c r="C35" s="129">
        <f>[1]Série_Histórica!Q39</f>
        <v>458854.93947715743</v>
      </c>
      <c r="D35" s="129">
        <f>[1]Série_Histórica!R39</f>
        <v>63656.742896717325</v>
      </c>
      <c r="E35" s="129">
        <f>[1]Série_Histórica!S39</f>
        <v>15324.475749391642</v>
      </c>
      <c r="F35" s="129">
        <f>[1]Série_Histórica!T39</f>
        <v>48233.882018247132</v>
      </c>
      <c r="G35" s="129">
        <f>[1]Série_Histórica!U39</f>
        <v>1028151.5059890135</v>
      </c>
      <c r="H35" s="129">
        <f>[1]Série_Histórica!V39</f>
        <v>230611.61086895468</v>
      </c>
      <c r="I35" s="129">
        <f>[1]Série_Histórica!W39</f>
        <v>1563.4903678306416</v>
      </c>
      <c r="J35" s="129">
        <f>[1]Série_Histórica!X39</f>
        <v>105123.8382956439</v>
      </c>
      <c r="K35" s="129">
        <f>[1]Série_Histórica!Y39</f>
        <v>84974.787155570099</v>
      </c>
      <c r="L35" s="129">
        <f>[1]Série_Histórica!Z39</f>
        <v>20149.051140073803</v>
      </c>
      <c r="M35" s="129">
        <f>[1]Série_Histórica!AA39</f>
        <v>2383479.3266046662</v>
      </c>
    </row>
    <row r="36" spans="1:27" x14ac:dyDescent="0.25">
      <c r="A36" s="170">
        <v>42917</v>
      </c>
      <c r="B36" s="129">
        <f>[1]Série_Histórica!P40</f>
        <v>307560.93124259269</v>
      </c>
      <c r="C36" s="129">
        <f>[1]Série_Histórica!Q40</f>
        <v>119009.62560352703</v>
      </c>
      <c r="D36" s="129">
        <f>[1]Série_Histórica!R40</f>
        <v>65662.286313001357</v>
      </c>
      <c r="E36" s="129">
        <f>[1]Série_Histórica!S40</f>
        <v>14348.725962281353</v>
      </c>
      <c r="F36" s="129">
        <f>[1]Série_Histórica!T40</f>
        <v>44105.578540655493</v>
      </c>
      <c r="G36" s="129">
        <f>[1]Série_Histórica!U40</f>
        <v>1026583.591752268</v>
      </c>
      <c r="H36" s="129">
        <f>[1]Série_Histórica!V40</f>
        <v>242339.27275095781</v>
      </c>
      <c r="I36" s="129">
        <f>[1]Série_Histórica!W40</f>
        <v>678.37370332207456</v>
      </c>
      <c r="J36" s="129">
        <f>[1]Série_Histórica!X40</f>
        <v>46224.044857195826</v>
      </c>
      <c r="K36" s="129">
        <f>[1]Série_Histórica!Y40</f>
        <v>27937.190260827054</v>
      </c>
      <c r="L36" s="129">
        <f>[1]Série_Histórica!Z40</f>
        <v>18286.854596368772</v>
      </c>
      <c r="M36" s="129">
        <f>[1]Série_Histórica!AA40</f>
        <v>1866512.4307258017</v>
      </c>
    </row>
    <row r="37" spans="1:27" x14ac:dyDescent="0.25">
      <c r="A37" s="170">
        <v>42948</v>
      </c>
      <c r="B37" s="129">
        <f>[1]Série_Histórica!P41</f>
        <v>326544.28871411213</v>
      </c>
      <c r="C37" s="129">
        <f>[1]Série_Histórica!Q41</f>
        <v>119786.96105083008</v>
      </c>
      <c r="D37" s="129">
        <f>[1]Série_Histórica!R41</f>
        <v>82962.300514626288</v>
      </c>
      <c r="E37" s="129">
        <f>[1]Série_Histórica!S41</f>
        <v>42139.526047028798</v>
      </c>
      <c r="F37" s="129">
        <f>[1]Série_Histórica!T41</f>
        <v>61276.726470365938</v>
      </c>
      <c r="G37" s="129">
        <f>[1]Série_Histórica!U41</f>
        <v>1015522.2370792405</v>
      </c>
      <c r="H37" s="129">
        <f>[1]Série_Histórica!V41</f>
        <v>232673.06296612526</v>
      </c>
      <c r="I37" s="129">
        <f>[1]Série_Histórica!W41</f>
        <v>916.21397525747307</v>
      </c>
      <c r="J37" s="129">
        <f>[1]Série_Histórica!X41</f>
        <v>47846.593142508478</v>
      </c>
      <c r="K37" s="129">
        <f>[1]Série_Histórica!Y41</f>
        <v>27372.40682749153</v>
      </c>
      <c r="L37" s="129">
        <f>[1]Série_Histórica!Z41</f>
        <v>20474.186315016948</v>
      </c>
      <c r="M37" s="129">
        <f>[1]Série_Histórica!AA41</f>
        <v>1929667.9099600951</v>
      </c>
    </row>
    <row r="38" spans="1:27" x14ac:dyDescent="0.25">
      <c r="A38" s="170">
        <v>42979</v>
      </c>
      <c r="B38" s="129">
        <f>[1]Série_Histórica!P42</f>
        <v>432009.6041268807</v>
      </c>
      <c r="C38" s="129">
        <f>[1]Série_Histórica!Q42</f>
        <v>119308.98320376797</v>
      </c>
      <c r="D38" s="129">
        <f>[1]Série_Histórica!R42</f>
        <v>82191.554714439684</v>
      </c>
      <c r="E38" s="129">
        <f>[1]Série_Histórica!S42</f>
        <v>14765.935046831146</v>
      </c>
      <c r="F38" s="129">
        <f>[1]Série_Histórica!T42</f>
        <v>58393.313955919097</v>
      </c>
      <c r="G38" s="129">
        <f>[1]Série_Histórica!U42</f>
        <v>1053702.1438033539</v>
      </c>
      <c r="H38" s="129">
        <f>[1]Série_Histórica!V42</f>
        <v>258470.6354611915</v>
      </c>
      <c r="I38" s="129">
        <f>[1]Série_Histórica!W42</f>
        <v>25262.176343177747</v>
      </c>
      <c r="J38" s="129">
        <f>[1]Série_Histórica!X42</f>
        <v>47003.936953237666</v>
      </c>
      <c r="K38" s="129">
        <f>[1]Série_Histórica!Y42</f>
        <v>24033.838944353796</v>
      </c>
      <c r="L38" s="129">
        <f>[1]Série_Histórica!Z42</f>
        <v>22970.09800888387</v>
      </c>
      <c r="M38" s="129">
        <f>[1]Série_Histórica!AA42</f>
        <v>2091108.2836087993</v>
      </c>
    </row>
    <row r="39" spans="1:27" x14ac:dyDescent="0.25">
      <c r="A39" s="170">
        <v>43009</v>
      </c>
      <c r="B39" s="129">
        <f>[1]Série_Histórica!P43</f>
        <v>368215.11016113329</v>
      </c>
      <c r="C39" s="129">
        <f>[1]Série_Histórica!Q43</f>
        <v>125947.61523894864</v>
      </c>
      <c r="D39" s="129">
        <f>[1]Série_Histórica!R43</f>
        <v>43688.591661043371</v>
      </c>
      <c r="E39" s="129">
        <f>[1]Série_Histórica!S43</f>
        <v>35875.041558737932</v>
      </c>
      <c r="F39" s="129">
        <f>[1]Série_Histórica!T43</f>
        <v>47552.687473289952</v>
      </c>
      <c r="G39" s="129">
        <f>[1]Série_Histórica!U43</f>
        <v>1035227.3513662398</v>
      </c>
      <c r="H39" s="129">
        <f>[1]Série_Histórica!V43</f>
        <v>221866.37191995778</v>
      </c>
      <c r="I39" s="129">
        <f>[1]Série_Histórica!W43</f>
        <v>-24454.855716614911</v>
      </c>
      <c r="J39" s="129">
        <f>[1]Série_Histórica!X43</f>
        <v>39164.868177779397</v>
      </c>
      <c r="K39" s="129">
        <f>[1]Série_Histórica!Y43</f>
        <v>24307.559384255834</v>
      </c>
      <c r="L39" s="129">
        <f>[1]Série_Histórica!Z43</f>
        <v>14857.308793523564</v>
      </c>
      <c r="M39" s="129">
        <f>[1]Série_Histórica!AA43</f>
        <v>1893082.7818405151</v>
      </c>
    </row>
    <row r="40" spans="1:27" x14ac:dyDescent="0.25">
      <c r="A40" s="170">
        <v>43040</v>
      </c>
      <c r="B40" s="129">
        <f>[1]Série_Histórica!P44</f>
        <v>387749.81343662395</v>
      </c>
      <c r="C40" s="129">
        <f>[1]Série_Histórica!Q44</f>
        <v>110866.29837657789</v>
      </c>
      <c r="D40" s="129">
        <f>[1]Série_Histórica!R44</f>
        <v>32899.240711735183</v>
      </c>
      <c r="E40" s="129">
        <f>[1]Série_Histórica!S44</f>
        <v>13255.290422680851</v>
      </c>
      <c r="F40" s="129">
        <f>[1]Série_Histórica!T44</f>
        <v>51554.990787838993</v>
      </c>
      <c r="G40" s="129">
        <f>[1]Série_Histórica!U44</f>
        <v>1054293.8350083968</v>
      </c>
      <c r="H40" s="129">
        <f>[1]Série_Histórica!V44</f>
        <v>230057.06389720092</v>
      </c>
      <c r="I40" s="129">
        <f>[1]Série_Histórica!W44</f>
        <v>778.05744410438263</v>
      </c>
      <c r="J40" s="129">
        <f>[1]Série_Histórica!X44</f>
        <v>34191.402187518936</v>
      </c>
      <c r="K40" s="129">
        <f>[1]Série_Histórica!Y44</f>
        <v>22391.195720123469</v>
      </c>
      <c r="L40" s="129">
        <f>[1]Série_Histórica!Z44</f>
        <v>11800.206467395466</v>
      </c>
      <c r="M40" s="129">
        <f>[1]Série_Histórica!AA44</f>
        <v>1915645.9922726781</v>
      </c>
    </row>
    <row r="41" spans="1:27" x14ac:dyDescent="0.25">
      <c r="A41" s="170">
        <v>43070</v>
      </c>
      <c r="B41" s="129">
        <f>[1]Série_Histórica!P45</f>
        <v>436391.44626110495</v>
      </c>
      <c r="C41" s="129">
        <f>[1]Série_Histórica!Q45</f>
        <v>41224.99418231679</v>
      </c>
      <c r="D41" s="129">
        <f>[1]Série_Histórica!R45</f>
        <v>32182.916471352954</v>
      </c>
      <c r="E41" s="129">
        <f>[1]Série_Histórica!S45</f>
        <v>19439.238270017624</v>
      </c>
      <c r="F41" s="129">
        <f>[1]Série_Histórica!T45</f>
        <v>61649.61130185338</v>
      </c>
      <c r="G41" s="129">
        <f>[1]Série_Histórica!U45</f>
        <v>1118350.4020411635</v>
      </c>
      <c r="H41" s="129">
        <f>[1]Série_Histórica!V45</f>
        <v>300195.82580711273</v>
      </c>
      <c r="I41" s="129">
        <f>[1]Série_Histórica!W45</f>
        <v>811.14061708111944</v>
      </c>
      <c r="J41" s="129">
        <f>[1]Série_Histórica!X45</f>
        <v>20737.140864458765</v>
      </c>
      <c r="K41" s="129">
        <f>[1]Série_Histórica!Y45</f>
        <v>8544.7305336964328</v>
      </c>
      <c r="L41" s="129">
        <f>[1]Série_Histórica!Z45</f>
        <v>12192.410330762332</v>
      </c>
      <c r="M41" s="129">
        <f>[1]Série_Histórica!AA45</f>
        <v>2030982.7158164619</v>
      </c>
    </row>
    <row r="42" spans="1:27" x14ac:dyDescent="0.25">
      <c r="A42" s="126" t="s">
        <v>120</v>
      </c>
      <c r="B42" s="122">
        <f>SUM(B43:B54)</f>
        <v>4782705.9131460171</v>
      </c>
      <c r="C42" s="122">
        <f t="shared" ref="C42" si="23">SUM(C43:C54)</f>
        <v>1336316.8940171108</v>
      </c>
      <c r="D42" s="122">
        <f t="shared" ref="D42" si="24">SUM(D43:D54)</f>
        <v>1723180.8066369302</v>
      </c>
      <c r="E42" s="122">
        <f t="shared" ref="E42" si="25">SUM(E43:E54)</f>
        <v>177388.8421049813</v>
      </c>
      <c r="F42" s="122">
        <f t="shared" ref="F42" si="26">SUM(F43:F54)</f>
        <v>621338.68262888968</v>
      </c>
      <c r="G42" s="122">
        <f t="shared" ref="G42" si="27">SUM(G43:G54)</f>
        <v>12630629.537469162</v>
      </c>
      <c r="H42" s="122">
        <f t="shared" ref="H42" si="28">SUM(H43:H54)</f>
        <v>2825782.7384010991</v>
      </c>
      <c r="I42" s="122">
        <f t="shared" ref="I42" si="29">SUM(I43:I54)</f>
        <v>34647.433090556959</v>
      </c>
      <c r="J42" s="122">
        <f t="shared" ref="J42" si="30">SUM(J43:J54)</f>
        <v>526889.80257352954</v>
      </c>
      <c r="K42" s="122">
        <f t="shared" ref="K42" si="31">SUM(K43:K54)</f>
        <v>264950.3912271976</v>
      </c>
      <c r="L42" s="122">
        <f t="shared" ref="L42" si="32">SUM(L43:L54)</f>
        <v>261939.41134633194</v>
      </c>
      <c r="M42" s="122">
        <f t="shared" ref="M42" si="33">SUM(M43:M54)</f>
        <v>24658880.650068276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70">
        <v>43101</v>
      </c>
      <c r="B43" s="129">
        <f>[1]Série_Histórica!P46</f>
        <v>339723.80186810461</v>
      </c>
      <c r="C43" s="129">
        <f>[1]Série_Histórica!Q46</f>
        <v>38837.213554003174</v>
      </c>
      <c r="D43" s="129">
        <f>[1]Série_Histórica!R46</f>
        <v>136451.92481546151</v>
      </c>
      <c r="E43" s="129">
        <f>[1]Série_Histórica!S46</f>
        <v>13078.925335628817</v>
      </c>
      <c r="F43" s="129">
        <f>[1]Série_Histórica!T46</f>
        <v>37754.199820820781</v>
      </c>
      <c r="G43" s="129">
        <f>[1]Série_Histórica!U46</f>
        <v>1139780.7767144493</v>
      </c>
      <c r="H43" s="129">
        <f>[1]Série_Histórica!V46</f>
        <v>234570.4696316419</v>
      </c>
      <c r="I43" s="129">
        <f>[1]Série_Histórica!W46</f>
        <v>685.65182425264015</v>
      </c>
      <c r="J43" s="129">
        <f>[1]Série_Histórica!X46</f>
        <v>30114.020282357375</v>
      </c>
      <c r="K43" s="129">
        <f>[1]Série_Histórica!Y46</f>
        <v>11035.460524550854</v>
      </c>
      <c r="L43" s="129">
        <f>[1]Série_Histórica!Z46</f>
        <v>19078.559757806521</v>
      </c>
      <c r="M43" s="129">
        <f>[1]Série_Histórica!AA46</f>
        <v>1970996.9838467201</v>
      </c>
    </row>
    <row r="44" spans="1:27" x14ac:dyDescent="0.25">
      <c r="A44" s="170">
        <v>43132</v>
      </c>
      <c r="B44" s="129">
        <f>[1]Série_Histórica!P47</f>
        <v>363004.44359393785</v>
      </c>
      <c r="C44" s="129">
        <f>[1]Série_Histórica!Q47</f>
        <v>21273.371209390945</v>
      </c>
      <c r="D44" s="129">
        <f>[1]Série_Histórica!R47</f>
        <v>553042.45314288198</v>
      </c>
      <c r="E44" s="129">
        <f>[1]Série_Histórica!S47</f>
        <v>10294.415614937347</v>
      </c>
      <c r="F44" s="129">
        <f>[1]Série_Histórica!T47</f>
        <v>40589.280730620514</v>
      </c>
      <c r="G44" s="129">
        <f>[1]Série_Histórica!U47</f>
        <v>1020611.2357788972</v>
      </c>
      <c r="H44" s="129">
        <f>[1]Série_Histórica!V47</f>
        <v>176388.53856159555</v>
      </c>
      <c r="I44" s="129">
        <f>[1]Série_Histórica!W47</f>
        <v>1067.1905426557335</v>
      </c>
      <c r="J44" s="129">
        <f>[1]Série_Histórica!X47</f>
        <v>40335.748799774577</v>
      </c>
      <c r="K44" s="129">
        <f>[1]Série_Histórica!Y47</f>
        <v>4951.8589446801525</v>
      </c>
      <c r="L44" s="129">
        <f>[1]Série_Histórica!Z47</f>
        <v>35383.889855094429</v>
      </c>
      <c r="M44" s="129">
        <f>[1]Série_Histórica!AA47</f>
        <v>2226606.6779746916</v>
      </c>
    </row>
    <row r="45" spans="1:27" x14ac:dyDescent="0.25">
      <c r="A45" s="170">
        <v>43160</v>
      </c>
      <c r="B45" s="129">
        <f>[1]Série_Histórica!P48</f>
        <v>374259.47249014396</v>
      </c>
      <c r="C45" s="129">
        <f>[1]Série_Histórica!Q48</f>
        <v>24102.340337561403</v>
      </c>
      <c r="D45" s="129">
        <f>[1]Série_Histórica!R48</f>
        <v>224998.69177470918</v>
      </c>
      <c r="E45" s="129">
        <f>[1]Série_Histórica!S48</f>
        <v>14927.900459879098</v>
      </c>
      <c r="F45" s="129">
        <f>[1]Série_Histórica!T48</f>
        <v>51163.507168945871</v>
      </c>
      <c r="G45" s="129">
        <f>[1]Série_Histórica!U48</f>
        <v>957668.78511142579</v>
      </c>
      <c r="H45" s="129">
        <f>[1]Série_Histórica!V48</f>
        <v>214185.6615339939</v>
      </c>
      <c r="I45" s="129">
        <f>[1]Série_Histórica!W48</f>
        <v>1532.0700220236026</v>
      </c>
      <c r="J45" s="129">
        <f>[1]Série_Histórica!X48</f>
        <v>23226.081010069556</v>
      </c>
      <c r="K45" s="129">
        <f>[1]Série_Histórica!Y48</f>
        <v>4869.1379345132764</v>
      </c>
      <c r="L45" s="129">
        <f>[1]Série_Histórica!Z48</f>
        <v>18356.943075556279</v>
      </c>
      <c r="M45" s="129">
        <f>[1]Série_Histórica!AA48</f>
        <v>1886064.5099087523</v>
      </c>
    </row>
    <row r="46" spans="1:27" x14ac:dyDescent="0.25">
      <c r="A46" s="170">
        <v>43191</v>
      </c>
      <c r="B46" s="129">
        <f>[1]Série_Histórica!P49</f>
        <v>371368.85601622966</v>
      </c>
      <c r="C46" s="129">
        <f>[1]Série_Histórica!Q49</f>
        <v>29676.047289872407</v>
      </c>
      <c r="D46" s="129">
        <f>[1]Série_Histórica!R49</f>
        <v>207570.39263639029</v>
      </c>
      <c r="E46" s="129">
        <f>[1]Série_Histórica!S49</f>
        <v>14675.874753283215</v>
      </c>
      <c r="F46" s="129">
        <f>[1]Série_Histórica!T49</f>
        <v>56227.522042451143</v>
      </c>
      <c r="G46" s="129">
        <f>[1]Série_Histórica!U49</f>
        <v>1062787.7155114668</v>
      </c>
      <c r="H46" s="129">
        <f>[1]Série_Histórica!V49</f>
        <v>233746.02055426934</v>
      </c>
      <c r="I46" s="129">
        <f>[1]Série_Histórica!W49</f>
        <v>589.51722617079645</v>
      </c>
      <c r="J46" s="129">
        <f>[1]Série_Histórica!X49</f>
        <v>21989.9997908443</v>
      </c>
      <c r="K46" s="129">
        <f>[1]Série_Histórica!Y49</f>
        <v>5659.8198903236407</v>
      </c>
      <c r="L46" s="129">
        <f>[1]Série_Histórica!Z49</f>
        <v>16330.179900520659</v>
      </c>
      <c r="M46" s="129">
        <f>[1]Série_Histórica!AA49</f>
        <v>1998631.9458209779</v>
      </c>
    </row>
    <row r="47" spans="1:27" x14ac:dyDescent="0.25">
      <c r="A47" s="170">
        <v>43221</v>
      </c>
      <c r="B47" s="129">
        <f>[1]Série_Histórica!P50</f>
        <v>419715.49718939955</v>
      </c>
      <c r="C47" s="129">
        <f>[1]Série_Histórica!Q50</f>
        <v>66592.930445528764</v>
      </c>
      <c r="D47" s="129">
        <f>[1]Série_Histórica!R50</f>
        <v>195043.19146642811</v>
      </c>
      <c r="E47" s="129">
        <f>[1]Série_Histórica!S50</f>
        <v>15759.554997010919</v>
      </c>
      <c r="F47" s="129">
        <f>[1]Série_Histórica!T50</f>
        <v>49561.284135658003</v>
      </c>
      <c r="G47" s="129">
        <f>[1]Série_Histórica!U50</f>
        <v>973006.90215860459</v>
      </c>
      <c r="H47" s="129">
        <f>[1]Série_Histórica!V50</f>
        <v>239025.27300014615</v>
      </c>
      <c r="I47" s="129">
        <f>[1]Série_Histórica!W50</f>
        <v>1871.5597258378887</v>
      </c>
      <c r="J47" s="129">
        <f>[1]Série_Histórica!X50</f>
        <v>65514.406484209241</v>
      </c>
      <c r="K47" s="129">
        <f>[1]Série_Histórica!Y50</f>
        <v>14549.829421402963</v>
      </c>
      <c r="L47" s="129">
        <f>[1]Série_Histórica!Z50</f>
        <v>50964.577062806275</v>
      </c>
      <c r="M47" s="129">
        <f>[1]Série_Histórica!AA50</f>
        <v>2026090.5996028234</v>
      </c>
    </row>
    <row r="48" spans="1:27" x14ac:dyDescent="0.25">
      <c r="A48" s="170">
        <v>43252</v>
      </c>
      <c r="B48" s="129">
        <f>[1]Série_Histórica!P51</f>
        <v>347959.4263183857</v>
      </c>
      <c r="C48" s="129">
        <f>[1]Série_Histórica!Q51</f>
        <v>477448.43184493616</v>
      </c>
      <c r="D48" s="129">
        <f>[1]Série_Histórica!R51</f>
        <v>55963.282885409702</v>
      </c>
      <c r="E48" s="129">
        <f>[1]Série_Histórica!S51</f>
        <v>11942.248241383231</v>
      </c>
      <c r="F48" s="129">
        <f>[1]Série_Histórica!T51</f>
        <v>52719.890592881049</v>
      </c>
      <c r="G48" s="129">
        <f>[1]Série_Histórica!U51</f>
        <v>991932.21575780353</v>
      </c>
      <c r="H48" s="129">
        <f>[1]Série_Histórica!V51</f>
        <v>203177.81340544199</v>
      </c>
      <c r="I48" s="129">
        <f>[1]Série_Histórica!W51</f>
        <v>777.10188947787162</v>
      </c>
      <c r="J48" s="129">
        <f>[1]Série_Histórica!X51</f>
        <v>100396.97610753341</v>
      </c>
      <c r="K48" s="129">
        <f>[1]Série_Histórica!Y51</f>
        <v>83341.300021169984</v>
      </c>
      <c r="L48" s="129">
        <f>[1]Série_Histórica!Z51</f>
        <v>17055.676086363426</v>
      </c>
      <c r="M48" s="129">
        <f>[1]Série_Histórica!AA51</f>
        <v>2242317.3870432531</v>
      </c>
    </row>
    <row r="49" spans="1:27" x14ac:dyDescent="0.25">
      <c r="A49" s="170">
        <v>43282</v>
      </c>
      <c r="B49" s="129">
        <f>[1]Série_Histórica!P52</f>
        <v>377533.56795759359</v>
      </c>
      <c r="C49" s="129">
        <f>[1]Série_Histórica!Q52</f>
        <v>135935.71697942365</v>
      </c>
      <c r="D49" s="129">
        <f>[1]Série_Histórica!R52</f>
        <v>75567.02224195734</v>
      </c>
      <c r="E49" s="129">
        <f>[1]Série_Histórica!S52</f>
        <v>21470.772627263188</v>
      </c>
      <c r="F49" s="129">
        <f>[1]Série_Histórica!T52</f>
        <v>62120.319296232388</v>
      </c>
      <c r="G49" s="129">
        <f>[1]Série_Histórica!U52</f>
        <v>1089002.8614500375</v>
      </c>
      <c r="H49" s="129">
        <f>[1]Série_Histórica!V52</f>
        <v>271189.32687478029</v>
      </c>
      <c r="I49" s="129">
        <f>[1]Série_Histórica!W52</f>
        <v>22745.584884245716</v>
      </c>
      <c r="J49" s="129">
        <f>[1]Série_Histórica!X52</f>
        <v>49705.664673726089</v>
      </c>
      <c r="K49" s="129">
        <f>[1]Série_Histórica!Y52</f>
        <v>27832.610080841281</v>
      </c>
      <c r="L49" s="129">
        <f>[1]Série_Histórica!Z52</f>
        <v>21873.054592884808</v>
      </c>
      <c r="M49" s="129">
        <f>[1]Série_Histórica!AA52</f>
        <v>2105270.8369852598</v>
      </c>
    </row>
    <row r="50" spans="1:27" x14ac:dyDescent="0.25">
      <c r="A50" s="170">
        <v>43313</v>
      </c>
      <c r="B50" s="129">
        <f>[1]Série_Histórica!P53</f>
        <v>411482.44444202154</v>
      </c>
      <c r="C50" s="129">
        <f>[1]Série_Histórica!Q53</f>
        <v>132387.94297327774</v>
      </c>
      <c r="D50" s="129">
        <f>[1]Série_Histórica!R53</f>
        <v>66694.477872200427</v>
      </c>
      <c r="E50" s="129">
        <f>[1]Série_Histórica!S53</f>
        <v>14108.136573512042</v>
      </c>
      <c r="F50" s="129">
        <f>[1]Série_Histórica!T53</f>
        <v>58542.593261585986</v>
      </c>
      <c r="G50" s="129">
        <f>[1]Série_Histórica!U53</f>
        <v>1044669.3653376057</v>
      </c>
      <c r="H50" s="129">
        <f>[1]Série_Histórica!V53</f>
        <v>223665.74726555057</v>
      </c>
      <c r="I50" s="129">
        <f>[1]Série_Histórica!W53</f>
        <v>1316.7353246308232</v>
      </c>
      <c r="J50" s="129">
        <f>[1]Série_Histórica!X53</f>
        <v>47509.682081021958</v>
      </c>
      <c r="K50" s="129">
        <f>[1]Série_Histórica!Y53</f>
        <v>28270.888883233245</v>
      </c>
      <c r="L50" s="129">
        <f>[1]Série_Histórica!Z53</f>
        <v>19238.793197788713</v>
      </c>
      <c r="M50" s="129">
        <f>[1]Série_Histórica!AA53</f>
        <v>2000377.1251314068</v>
      </c>
    </row>
    <row r="51" spans="1:27" x14ac:dyDescent="0.25">
      <c r="A51" s="170">
        <v>43344</v>
      </c>
      <c r="B51" s="129">
        <f>[1]Série_Histórica!P54</f>
        <v>409785.71888049785</v>
      </c>
      <c r="C51" s="129">
        <f>[1]Série_Histórica!Q54</f>
        <v>126382.7269671606</v>
      </c>
      <c r="D51" s="129">
        <f>[1]Série_Histórica!R54</f>
        <v>59125.366565901189</v>
      </c>
      <c r="E51" s="129">
        <f>[1]Série_Histórica!S54</f>
        <v>13188.34476700712</v>
      </c>
      <c r="F51" s="129">
        <f>[1]Série_Histórica!T54</f>
        <v>41447.188210194639</v>
      </c>
      <c r="G51" s="129">
        <f>[1]Série_Histórica!U54</f>
        <v>1092535.3047361081</v>
      </c>
      <c r="H51" s="129">
        <f>[1]Série_Histórica!V54</f>
        <v>251217.83051222379</v>
      </c>
      <c r="I51" s="129">
        <f>[1]Série_Histórica!W54</f>
        <v>831.48907119471858</v>
      </c>
      <c r="J51" s="129">
        <f>[1]Série_Histórica!X54</f>
        <v>44291.963076392523</v>
      </c>
      <c r="K51" s="129">
        <f>[1]Série_Histórica!Y54</f>
        <v>25590.002510341419</v>
      </c>
      <c r="L51" s="129">
        <f>[1]Série_Histórica!Z54</f>
        <v>18701.960566051104</v>
      </c>
      <c r="M51" s="129">
        <f>[1]Série_Histórica!AA54</f>
        <v>2038805.9327866805</v>
      </c>
    </row>
    <row r="52" spans="1:27" x14ac:dyDescent="0.25">
      <c r="A52" s="170">
        <v>43374</v>
      </c>
      <c r="B52" s="129">
        <f>[1]Série_Histórica!P55</f>
        <v>319594.23448855086</v>
      </c>
      <c r="C52" s="129">
        <f>[1]Série_Histórica!Q55</f>
        <v>133067.98196577377</v>
      </c>
      <c r="D52" s="129">
        <f>[1]Série_Histórica!R55</f>
        <v>49827.857234900992</v>
      </c>
      <c r="E52" s="129">
        <f>[1]Série_Histórica!S55</f>
        <v>16239.950241802551</v>
      </c>
      <c r="F52" s="129">
        <f>[1]Série_Histórica!T55</f>
        <v>57615.753427372678</v>
      </c>
      <c r="G52" s="129">
        <f>[1]Série_Histórica!U55</f>
        <v>1035206.6028988223</v>
      </c>
      <c r="H52" s="129">
        <f>[1]Série_Histórica!V55</f>
        <v>232614.57187438585</v>
      </c>
      <c r="I52" s="129">
        <f>[1]Série_Histórica!W55</f>
        <v>2175.4081059193672</v>
      </c>
      <c r="J52" s="129">
        <f>[1]Série_Histórica!X55</f>
        <v>43143.708093117566</v>
      </c>
      <c r="K52" s="129">
        <f>[1]Série_Histórica!Y55</f>
        <v>27182.021059029677</v>
      </c>
      <c r="L52" s="129">
        <f>[1]Série_Histórica!Z55</f>
        <v>15961.687034087889</v>
      </c>
      <c r="M52" s="129">
        <f>[1]Série_Histórica!AA55</f>
        <v>1889486.068330646</v>
      </c>
    </row>
    <row r="53" spans="1:27" x14ac:dyDescent="0.25">
      <c r="A53" s="170">
        <v>43405</v>
      </c>
      <c r="B53" s="129">
        <f>[1]Série_Histórica!P56</f>
        <v>452024.5662276182</v>
      </c>
      <c r="C53" s="129">
        <f>[1]Série_Histórica!Q56</f>
        <v>114952.36770829075</v>
      </c>
      <c r="D53" s="129">
        <f>[1]Série_Histórica!R56</f>
        <v>39304.039479449799</v>
      </c>
      <c r="E53" s="129">
        <f>[1]Série_Histórica!S56</f>
        <v>18565.219503080654</v>
      </c>
      <c r="F53" s="129">
        <f>[1]Série_Histórica!T56</f>
        <v>64311.215833911425</v>
      </c>
      <c r="G53" s="129">
        <f>[1]Série_Histórica!U56</f>
        <v>1107336.4456706939</v>
      </c>
      <c r="H53" s="129">
        <f>[1]Série_Histórica!V56</f>
        <v>252902.60838573735</v>
      </c>
      <c r="I53" s="129">
        <f>[1]Série_Histórica!W56</f>
        <v>506.995614299149</v>
      </c>
      <c r="J53" s="129">
        <f>[1]Série_Histórica!X56</f>
        <v>36411.721477148181</v>
      </c>
      <c r="K53" s="129">
        <f>[1]Série_Histórica!Y56</f>
        <v>23102.955860710408</v>
      </c>
      <c r="L53" s="129">
        <f>[1]Série_Histórica!Z56</f>
        <v>13308.765616437773</v>
      </c>
      <c r="M53" s="129">
        <f>[1]Série_Histórica!AA56</f>
        <v>2086315.1799002292</v>
      </c>
    </row>
    <row r="54" spans="1:27" x14ac:dyDescent="0.25">
      <c r="A54" s="170">
        <v>43435</v>
      </c>
      <c r="B54" s="129">
        <f>[1]Série_Histórica!P57</f>
        <v>596253.88367353287</v>
      </c>
      <c r="C54" s="129">
        <f>[1]Série_Histórica!Q57</f>
        <v>35659.822741891483</v>
      </c>
      <c r="D54" s="129">
        <f>[1]Série_Histórica!R57</f>
        <v>59592.10652123973</v>
      </c>
      <c r="E54" s="129">
        <f>[1]Série_Histórica!S57</f>
        <v>13137.498990193122</v>
      </c>
      <c r="F54" s="129">
        <f>[1]Série_Histórica!T57</f>
        <v>49285.928108215172</v>
      </c>
      <c r="G54" s="129">
        <f>[1]Série_Histórica!U57</f>
        <v>1116091.3263432458</v>
      </c>
      <c r="H54" s="129">
        <f>[1]Série_Histórica!V57</f>
        <v>293098.87680133258</v>
      </c>
      <c r="I54" s="129">
        <f>[1]Série_Histórica!W57</f>
        <v>548.12885984865068</v>
      </c>
      <c r="J54" s="129">
        <f>[1]Série_Histórica!X57</f>
        <v>24249.830697334735</v>
      </c>
      <c r="K54" s="129">
        <f>[1]Série_Histórica!Y57</f>
        <v>8564.5060964006861</v>
      </c>
      <c r="L54" s="129">
        <f>[1]Série_Histórica!Z57</f>
        <v>15685.324600934049</v>
      </c>
      <c r="M54" s="129">
        <f>[1]Série_Histórica!AA57</f>
        <v>2187917.4027368343</v>
      </c>
    </row>
    <row r="55" spans="1:27" x14ac:dyDescent="0.25">
      <c r="A55" s="126">
        <v>2019</v>
      </c>
      <c r="B55" s="122">
        <f>SUM(B56:B67)</f>
        <v>4477973.3995579816</v>
      </c>
      <c r="C55" s="122">
        <f t="shared" ref="C55" si="34">SUM(C56:C67)</f>
        <v>1445698.1346594444</v>
      </c>
      <c r="D55" s="122">
        <f t="shared" ref="D55" si="35">SUM(D56:D67)</f>
        <v>1826799.0790029592</v>
      </c>
      <c r="E55" s="122">
        <f t="shared" ref="E55" si="36">SUM(E56:E67)</f>
        <v>200295.5439915559</v>
      </c>
      <c r="F55" s="122">
        <f t="shared" ref="F55" si="37">SUM(F56:F67)</f>
        <v>602698.67411827273</v>
      </c>
      <c r="G55" s="122">
        <f t="shared" ref="G55" si="38">SUM(G56:G67)</f>
        <v>11899730.011192353</v>
      </c>
      <c r="H55" s="122">
        <f t="shared" ref="H55" si="39">SUM(H56:H67)</f>
        <v>2897147.5904904143</v>
      </c>
      <c r="I55" s="122">
        <f t="shared" ref="I55" si="40">SUM(I56:I67)</f>
        <v>26433.422340953784</v>
      </c>
      <c r="J55" s="122">
        <f t="shared" ref="J55" si="41">SUM(J56:J67)</f>
        <v>550860.3771225547</v>
      </c>
      <c r="K55" s="122">
        <f t="shared" ref="K55" si="42">SUM(K56:K67)</f>
        <v>274271.03470812173</v>
      </c>
      <c r="L55" s="122">
        <f t="shared" ref="L55" si="43">SUM(L56:L67)</f>
        <v>276589.3424144329</v>
      </c>
      <c r="M55" s="122">
        <f t="shared" ref="M55" si="44">SUM(M56:M67)</f>
        <v>23927636.232476491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70">
        <v>43466</v>
      </c>
      <c r="B56" s="129">
        <f>[1]Série_Histórica!P58</f>
        <v>223784.72903338468</v>
      </c>
      <c r="C56" s="129">
        <f>[1]Série_Histórica!Q58</f>
        <v>40781.744386513783</v>
      </c>
      <c r="D56" s="129">
        <f>[1]Série_Histórica!R58</f>
        <v>158184.91075668967</v>
      </c>
      <c r="E56" s="129">
        <f>[1]Série_Histórica!S58</f>
        <v>12869.252714081731</v>
      </c>
      <c r="F56" s="129">
        <f>[1]Série_Histórica!T58</f>
        <v>39752.023364884721</v>
      </c>
      <c r="G56" s="129">
        <f>[1]Série_Histórica!U58</f>
        <v>1040458.8116832849</v>
      </c>
      <c r="H56" s="129">
        <f>[1]Série_Histórica!V58</f>
        <v>361646.45504162641</v>
      </c>
      <c r="I56" s="129">
        <f>[1]Série_Histórica!W58</f>
        <v>269.30220798200139</v>
      </c>
      <c r="J56" s="129">
        <f>[1]Série_Histórica!X58</f>
        <v>16618.01162830089</v>
      </c>
      <c r="K56" s="129">
        <f>[1]Série_Histórica!Y58</f>
        <v>10432.560972542895</v>
      </c>
      <c r="L56" s="129">
        <f>[1]Série_Histórica!Z58</f>
        <v>6185.4506557579953</v>
      </c>
      <c r="M56" s="129">
        <f>[1]Série_Histórica!AA58</f>
        <v>1894365.2408167489</v>
      </c>
    </row>
    <row r="57" spans="1:27" x14ac:dyDescent="0.25">
      <c r="A57" s="170">
        <v>43497</v>
      </c>
      <c r="B57" s="129">
        <f>[1]Série_Histórica!P59</f>
        <v>395909.27016456821</v>
      </c>
      <c r="C57" s="129">
        <f>[1]Série_Histórica!Q59</f>
        <v>14551.963382136255</v>
      </c>
      <c r="D57" s="129">
        <f>[1]Série_Histórica!R59</f>
        <v>586428.68075112987</v>
      </c>
      <c r="E57" s="129">
        <f>[1]Série_Histórica!S59</f>
        <v>13526.024954643783</v>
      </c>
      <c r="F57" s="129">
        <f>[1]Série_Histórica!T59</f>
        <v>44211.779179686113</v>
      </c>
      <c r="G57" s="129">
        <f>[1]Série_Histórica!U59</f>
        <v>945581.6325339569</v>
      </c>
      <c r="H57" s="129">
        <f>[1]Série_Histórica!V59</f>
        <v>84591.465214436656</v>
      </c>
      <c r="I57" s="129">
        <f>[1]Série_Histórica!W59</f>
        <v>-108.44317589100659</v>
      </c>
      <c r="J57" s="129">
        <f>[1]Série_Histórica!X59</f>
        <v>17792.362679850448</v>
      </c>
      <c r="K57" s="129">
        <f>[1]Série_Histórica!Y59</f>
        <v>6124.6373571828362</v>
      </c>
      <c r="L57" s="129">
        <f>[1]Série_Histórica!Z59</f>
        <v>11667.725322667611</v>
      </c>
      <c r="M57" s="129">
        <f>[1]Série_Histórica!AA59</f>
        <v>2102484.7356845173</v>
      </c>
    </row>
    <row r="58" spans="1:27" x14ac:dyDescent="0.25">
      <c r="A58" s="170">
        <v>43525</v>
      </c>
      <c r="B58" s="129">
        <f>[1]Série_Histórica!P60</f>
        <v>330659.91186947422</v>
      </c>
      <c r="C58" s="129">
        <f>[1]Série_Histórica!Q60</f>
        <v>33490.006472238267</v>
      </c>
      <c r="D58" s="129">
        <f>[1]Série_Histórica!R60</f>
        <v>218428.55772349285</v>
      </c>
      <c r="E58" s="129">
        <f>[1]Série_Histórica!S60</f>
        <v>14774.934253714182</v>
      </c>
      <c r="F58" s="129">
        <f>[1]Série_Histórica!T60</f>
        <v>41504.701485503741</v>
      </c>
      <c r="G58" s="129">
        <f>[1]Série_Histórica!U60</f>
        <v>935813.94336316001</v>
      </c>
      <c r="H58" s="129">
        <f>[1]Série_Histórica!V60</f>
        <v>233986.35169043919</v>
      </c>
      <c r="I58" s="129">
        <f>[1]Série_Histórica!W60</f>
        <v>-51.07994689919628</v>
      </c>
      <c r="J58" s="129">
        <f>[1]Série_Histórica!X60</f>
        <v>72008.66417093038</v>
      </c>
      <c r="K58" s="129">
        <f>[1]Série_Histórica!Y60</f>
        <v>10408.768797084807</v>
      </c>
      <c r="L58" s="129">
        <f>[1]Série_Histórica!Z60</f>
        <v>61599.895373845575</v>
      </c>
      <c r="M58" s="129">
        <f>[1]Série_Histórica!AA60</f>
        <v>1880615.9910820539</v>
      </c>
    </row>
    <row r="59" spans="1:27" x14ac:dyDescent="0.25">
      <c r="A59" s="170">
        <v>43556</v>
      </c>
      <c r="B59" s="129">
        <f>[1]Série_Histórica!P61</f>
        <v>372535.43906378117</v>
      </c>
      <c r="C59" s="129">
        <f>[1]Série_Histórica!Q61</f>
        <v>50982.332772204478</v>
      </c>
      <c r="D59" s="129">
        <f>[1]Série_Histórica!R61</f>
        <v>227454.30693023125</v>
      </c>
      <c r="E59" s="129">
        <f>[1]Série_Histórica!S61</f>
        <v>15466.435800416513</v>
      </c>
      <c r="F59" s="129">
        <f>[1]Série_Histórica!T61</f>
        <v>49050.50849618089</v>
      </c>
      <c r="G59" s="129">
        <f>[1]Série_Histórica!U61</f>
        <v>916166.53496298194</v>
      </c>
      <c r="H59" s="129">
        <f>[1]Série_Histórica!V61</f>
        <v>219653.47807719687</v>
      </c>
      <c r="I59" s="129">
        <f>[1]Série_Histórica!W61</f>
        <v>71048.635072772988</v>
      </c>
      <c r="J59" s="129">
        <f>[1]Série_Histórica!X61</f>
        <v>29257.584216819039</v>
      </c>
      <c r="K59" s="129">
        <f>[1]Série_Histórica!Y61</f>
        <v>11027.948105486059</v>
      </c>
      <c r="L59" s="129">
        <f>[1]Série_Histórica!Z61</f>
        <v>18229.63611133298</v>
      </c>
      <c r="M59" s="129">
        <f>[1]Série_Histórica!AA61</f>
        <v>1951615.2553925852</v>
      </c>
    </row>
    <row r="60" spans="1:27" x14ac:dyDescent="0.25">
      <c r="A60" s="170">
        <v>43586</v>
      </c>
      <c r="B60" s="129">
        <f>[1]Série_Histórica!P62</f>
        <v>328893.61106632423</v>
      </c>
      <c r="C60" s="129">
        <f>[1]Série_Histórica!Q62</f>
        <v>63664.547798497922</v>
      </c>
      <c r="D60" s="129">
        <f>[1]Série_Histórica!R62</f>
        <v>199971.64575378157</v>
      </c>
      <c r="E60" s="129">
        <f>[1]Série_Histórica!S62</f>
        <v>16451.378715053201</v>
      </c>
      <c r="F60" s="129">
        <f>[1]Série_Histórica!T62</f>
        <v>47719.55396257239</v>
      </c>
      <c r="G60" s="129">
        <f>[1]Série_Histórica!U62</f>
        <v>975525.32304606889</v>
      </c>
      <c r="H60" s="129">
        <f>[1]Série_Histórica!V62</f>
        <v>237689.00746046365</v>
      </c>
      <c r="I60" s="129">
        <f>[1]Série_Histórica!W62</f>
        <v>286.60782773212111</v>
      </c>
      <c r="J60" s="129">
        <f>[1]Série_Histórica!X62</f>
        <v>58319.155204328446</v>
      </c>
      <c r="K60" s="129">
        <f>[1]Série_Histórica!Y62</f>
        <v>13060.380378298287</v>
      </c>
      <c r="L60" s="129">
        <f>[1]Série_Histórica!Z62</f>
        <v>45258.77482603016</v>
      </c>
      <c r="M60" s="129">
        <f>[1]Série_Histórica!AA62</f>
        <v>1928520.8308348223</v>
      </c>
    </row>
    <row r="61" spans="1:27" x14ac:dyDescent="0.25">
      <c r="A61" s="170">
        <v>43617</v>
      </c>
      <c r="B61" s="129">
        <f>[1]Série_Histórica!P63</f>
        <v>458929.44242926344</v>
      </c>
      <c r="C61" s="129">
        <f>[1]Série_Histórica!Q63</f>
        <v>482843.92351595982</v>
      </c>
      <c r="D61" s="129">
        <f>[1]Série_Histórica!R63</f>
        <v>76771.237797209818</v>
      </c>
      <c r="E61" s="129">
        <f>[1]Série_Histórica!S63</f>
        <v>19216.534124029786</v>
      </c>
      <c r="F61" s="129">
        <f>[1]Série_Histórica!T63</f>
        <v>43728.201379061851</v>
      </c>
      <c r="G61" s="129">
        <f>[1]Série_Histórica!U63</f>
        <v>1021184.9268289146</v>
      </c>
      <c r="H61" s="129">
        <f>[1]Série_Histórica!V63</f>
        <v>247387.47748401412</v>
      </c>
      <c r="I61" s="129">
        <f>[1]Série_Histórica!W63</f>
        <v>-69845.404470751251</v>
      </c>
      <c r="J61" s="129">
        <f>[1]Série_Histórica!X63</f>
        <v>93350.51117983833</v>
      </c>
      <c r="K61" s="129">
        <f>[1]Série_Histórica!Y63</f>
        <v>75264.702557950048</v>
      </c>
      <c r="L61" s="129">
        <f>[1]Série_Histórica!Z63</f>
        <v>18085.808621888282</v>
      </c>
      <c r="M61" s="129">
        <f>[1]Série_Histórica!AA63</f>
        <v>2373566.8502675407</v>
      </c>
    </row>
    <row r="62" spans="1:27" x14ac:dyDescent="0.25">
      <c r="A62" s="170">
        <v>43647</v>
      </c>
      <c r="B62" s="129">
        <f>[1]Série_Histórica!P64</f>
        <v>327011.62306852551</v>
      </c>
      <c r="C62" s="129">
        <f>[1]Série_Histórica!Q64</f>
        <v>157671.30811255556</v>
      </c>
      <c r="D62" s="129">
        <f>[1]Série_Histórica!R64</f>
        <v>69719.723303070248</v>
      </c>
      <c r="E62" s="129">
        <f>[1]Série_Histórica!S64</f>
        <v>18369.132753194575</v>
      </c>
      <c r="F62" s="129">
        <f>[1]Série_Histórica!T64</f>
        <v>60619.615725777643</v>
      </c>
      <c r="G62" s="129">
        <f>[1]Série_Histórica!U64</f>
        <v>1021020.1008408703</v>
      </c>
      <c r="H62" s="129">
        <f>[1]Série_Histórica!V64</f>
        <v>248102.97204551732</v>
      </c>
      <c r="I62" s="129">
        <f>[1]Série_Histórica!W64</f>
        <v>363.78130202780261</v>
      </c>
      <c r="J62" s="129">
        <f>[1]Série_Histórica!X64</f>
        <v>51084.470539531882</v>
      </c>
      <c r="K62" s="129">
        <f>[1]Série_Histórica!Y64</f>
        <v>32008.045892312653</v>
      </c>
      <c r="L62" s="129">
        <f>[1]Série_Histórica!Z64</f>
        <v>19076.424647219228</v>
      </c>
      <c r="M62" s="129">
        <f>[1]Série_Histórica!AA64</f>
        <v>1953962.7276910711</v>
      </c>
    </row>
    <row r="63" spans="1:27" x14ac:dyDescent="0.25">
      <c r="A63" s="170">
        <v>43678</v>
      </c>
      <c r="B63" s="129">
        <f>[1]Série_Histórica!P65</f>
        <v>416441.23927912628</v>
      </c>
      <c r="C63" s="129">
        <f>[1]Série_Histórica!Q65</f>
        <v>138573.28442463058</v>
      </c>
      <c r="D63" s="129">
        <f>[1]Série_Histórica!R65</f>
        <v>63336.448079901398</v>
      </c>
      <c r="E63" s="129">
        <f>[1]Série_Histórica!S65</f>
        <v>20180.522146369</v>
      </c>
      <c r="F63" s="129">
        <f>[1]Série_Histórica!T65</f>
        <v>69650.068295611156</v>
      </c>
      <c r="G63" s="129">
        <f>[1]Série_Histórica!U65</f>
        <v>917060.67740217969</v>
      </c>
      <c r="H63" s="129">
        <f>[1]Série_Histórica!V65</f>
        <v>213847.79687161744</v>
      </c>
      <c r="I63" s="129">
        <f>[1]Série_Histórica!W65</f>
        <v>81.181048257292375</v>
      </c>
      <c r="J63" s="129">
        <f>[1]Série_Histórica!X65</f>
        <v>46953.684333948433</v>
      </c>
      <c r="K63" s="129">
        <f>[1]Série_Histórica!Y65</f>
        <v>28781.572643797055</v>
      </c>
      <c r="L63" s="129">
        <f>[1]Série_Histórica!Z65</f>
        <v>18172.111690151378</v>
      </c>
      <c r="M63" s="129">
        <f>[1]Série_Histórica!AA65</f>
        <v>1886124.9018816412</v>
      </c>
    </row>
    <row r="64" spans="1:27" x14ac:dyDescent="0.25">
      <c r="A64" s="170">
        <v>43709</v>
      </c>
      <c r="B64" s="129">
        <f>[1]Série_Histórica!P66</f>
        <v>373089.89174240083</v>
      </c>
      <c r="C64" s="129">
        <f>[1]Série_Histórica!Q66</f>
        <v>137508.03980209824</v>
      </c>
      <c r="D64" s="129">
        <f>[1]Série_Histórica!R66</f>
        <v>77360.989485593454</v>
      </c>
      <c r="E64" s="129">
        <f>[1]Série_Histórica!S66</f>
        <v>20671.24412328871</v>
      </c>
      <c r="F64" s="129">
        <f>[1]Série_Histórica!T66</f>
        <v>46018.349326531301</v>
      </c>
      <c r="G64" s="129">
        <f>[1]Série_Histórica!U66</f>
        <v>1012468.3905918369</v>
      </c>
      <c r="H64" s="129">
        <f>[1]Série_Histórica!V66</f>
        <v>245313.3673402814</v>
      </c>
      <c r="I64" s="129">
        <f>[1]Série_Histórica!W66</f>
        <v>23535.063440464834</v>
      </c>
      <c r="J64" s="129">
        <f>[1]Série_Histórica!X66</f>
        <v>53208.934399403086</v>
      </c>
      <c r="K64" s="129">
        <f>[1]Série_Histórica!Y66</f>
        <v>27613.82330164425</v>
      </c>
      <c r="L64" s="129">
        <f>[1]Série_Histórica!Z66</f>
        <v>25595.111097758836</v>
      </c>
      <c r="M64" s="129">
        <f>[1]Série_Histórica!AA66</f>
        <v>1989174.2702518988</v>
      </c>
    </row>
    <row r="65" spans="1:27" x14ac:dyDescent="0.25">
      <c r="A65" s="170">
        <v>43739</v>
      </c>
      <c r="B65" s="129">
        <f>[1]Série_Histórica!P67</f>
        <v>312724.97563203389</v>
      </c>
      <c r="C65" s="129">
        <f>[1]Série_Histórica!Q67</f>
        <v>139021.12606601886</v>
      </c>
      <c r="D65" s="129">
        <f>[1]Série_Histórica!R67</f>
        <v>57892.176333005737</v>
      </c>
      <c r="E65" s="129">
        <f>[1]Série_Histórica!S67</f>
        <v>17499.611409371846</v>
      </c>
      <c r="F65" s="129">
        <f>[1]Série_Histórica!T67</f>
        <v>57397.749098027802</v>
      </c>
      <c r="G65" s="129">
        <f>[1]Série_Histórica!U67</f>
        <v>1011740.5284752528</v>
      </c>
      <c r="H65" s="129">
        <f>[1]Série_Histórica!V67</f>
        <v>235695.24894332522</v>
      </c>
      <c r="I65" s="129">
        <f>[1]Série_Histórica!W67</f>
        <v>300.76239249241655</v>
      </c>
      <c r="J65" s="129">
        <f>[1]Série_Histórica!X67</f>
        <v>45226.359158718456</v>
      </c>
      <c r="K65" s="129">
        <f>[1]Série_Histórica!Y67</f>
        <v>25975.784151689506</v>
      </c>
      <c r="L65" s="129">
        <f>[1]Série_Histórica!Z67</f>
        <v>19250.57500702895</v>
      </c>
      <c r="M65" s="129">
        <f>[1]Série_Histórica!AA67</f>
        <v>1877498.537508247</v>
      </c>
    </row>
    <row r="66" spans="1:27" x14ac:dyDescent="0.25">
      <c r="A66" s="170">
        <v>43770</v>
      </c>
      <c r="B66" s="129">
        <f>[1]Série_Histórica!P68</f>
        <v>372163.53477182082</v>
      </c>
      <c r="C66" s="129">
        <f>[1]Série_Histórica!Q68</f>
        <v>138445.99211209343</v>
      </c>
      <c r="D66" s="129">
        <f>[1]Série_Histórica!R68</f>
        <v>41401.020360028393</v>
      </c>
      <c r="E66" s="129">
        <f>[1]Série_Histórica!S68</f>
        <v>14617.584040080021</v>
      </c>
      <c r="F66" s="129">
        <f>[1]Série_Histórica!T68</f>
        <v>45004.885022730625</v>
      </c>
      <c r="G66" s="129">
        <f>[1]Série_Histórica!U68</f>
        <v>1046249.5133911783</v>
      </c>
      <c r="H66" s="129">
        <f>[1]Série_Histórica!V68</f>
        <v>255964.64415202805</v>
      </c>
      <c r="I66" s="129">
        <f>[1]Série_Histórica!W68</f>
        <v>260.10526985044532</v>
      </c>
      <c r="J66" s="129">
        <f>[1]Série_Histórica!X68</f>
        <v>42187.015927122869</v>
      </c>
      <c r="K66" s="129">
        <f>[1]Série_Histórica!Y68</f>
        <v>24436.521441423825</v>
      </c>
      <c r="L66" s="129">
        <f>[1]Série_Histórica!Z68</f>
        <v>17750.494485699044</v>
      </c>
      <c r="M66" s="129">
        <f>[1]Série_Histórica!AA68</f>
        <v>1956294.295046933</v>
      </c>
    </row>
    <row r="67" spans="1:27" x14ac:dyDescent="0.25">
      <c r="A67" s="170">
        <v>43800</v>
      </c>
      <c r="B67" s="129">
        <f>[1]Série_Histórica!P69</f>
        <v>565829.73143727856</v>
      </c>
      <c r="C67" s="129">
        <f>[1]Série_Histórica!Q69</f>
        <v>48163.865814497491</v>
      </c>
      <c r="D67" s="129">
        <f>[1]Série_Histórica!R69</f>
        <v>49849.381728824905</v>
      </c>
      <c r="E67" s="129">
        <f>[1]Série_Histórica!S69</f>
        <v>16652.888957312553</v>
      </c>
      <c r="F67" s="129">
        <f>[1]Série_Histórica!T69</f>
        <v>58041.238781704524</v>
      </c>
      <c r="G67" s="129">
        <f>[1]Série_Histórica!U69</f>
        <v>1056459.6280726686</v>
      </c>
      <c r="H67" s="129">
        <f>[1]Série_Histórica!V69</f>
        <v>313269.32616946794</v>
      </c>
      <c r="I67" s="129">
        <f>[1]Série_Histórica!W69</f>
        <v>292.91137291534039</v>
      </c>
      <c r="J67" s="129">
        <f>[1]Série_Histórica!X69</f>
        <v>24853.623683762431</v>
      </c>
      <c r="K67" s="129">
        <f>[1]Série_Histórica!Y69</f>
        <v>9136.2891087095741</v>
      </c>
      <c r="L67" s="129">
        <f>[1]Série_Histórica!Z69</f>
        <v>15717.334575052857</v>
      </c>
      <c r="M67" s="129">
        <f>[1]Série_Histórica!AA69</f>
        <v>2133412.5960184322</v>
      </c>
    </row>
    <row r="68" spans="1:27" x14ac:dyDescent="0.25">
      <c r="A68" s="126">
        <v>2020</v>
      </c>
      <c r="B68" s="122">
        <f>SUM(B69:B80)</f>
        <v>4622005.9841681141</v>
      </c>
      <c r="C68" s="122">
        <f t="shared" ref="C68" si="45">SUM(C69:C80)</f>
        <v>1562648.7969110422</v>
      </c>
      <c r="D68" s="122">
        <f t="shared" ref="D68" si="46">SUM(D69:D80)</f>
        <v>1672901.5183315657</v>
      </c>
      <c r="E68" s="122">
        <f t="shared" ref="E68" si="47">SUM(E69:E80)</f>
        <v>210488.31041347716</v>
      </c>
      <c r="F68" s="122">
        <f t="shared" ref="F68" si="48">SUM(F69:F80)</f>
        <v>739227.98001150577</v>
      </c>
      <c r="G68" s="122">
        <f t="shared" ref="G68" si="49">SUM(G69:G80)</f>
        <v>12143026.45370722</v>
      </c>
      <c r="H68" s="122">
        <f t="shared" ref="H68" si="50">SUM(H69:H80)</f>
        <v>2648373.35662898</v>
      </c>
      <c r="I68" s="122">
        <f t="shared" ref="I68" si="51">SUM(I69:I80)</f>
        <v>2900.9872168334819</v>
      </c>
      <c r="J68" s="122">
        <f t="shared" ref="J68" si="52">SUM(J69:J80)</f>
        <v>551959.60250350146</v>
      </c>
      <c r="K68" s="122">
        <f t="shared" ref="K68" si="53">SUM(K69:K80)</f>
        <v>274379.11265012535</v>
      </c>
      <c r="L68" s="122">
        <f t="shared" ref="L68" si="54">SUM(L69:L80)</f>
        <v>277580.489853376</v>
      </c>
      <c r="M68" s="122">
        <f t="shared" ref="M68" si="55">SUM(M69:M80)</f>
        <v>24153532.989892241</v>
      </c>
      <c r="N68" s="13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72">
        <v>43831</v>
      </c>
      <c r="B69" s="129">
        <f>[1]Série_Histórica!P70</f>
        <v>264669.64571915602</v>
      </c>
      <c r="C69" s="129">
        <f>[1]Série_Histórica!Q70</f>
        <v>39312.733814235318</v>
      </c>
      <c r="D69" s="129">
        <f>[1]Série_Histórica!R70</f>
        <v>143990.80251000435</v>
      </c>
      <c r="E69" s="129">
        <f>[1]Série_Histórica!S70</f>
        <v>17119.742923697253</v>
      </c>
      <c r="F69" s="129">
        <f>[1]Série_Histórica!T70</f>
        <v>46323.647965648481</v>
      </c>
      <c r="G69" s="129">
        <f>[1]Série_Histórica!U70</f>
        <v>1144716.4392413329</v>
      </c>
      <c r="H69" s="129">
        <f>[1]Série_Histórica!V70</f>
        <v>241728.71693680075</v>
      </c>
      <c r="I69" s="129">
        <f>[1]Série_Histórica!W70</f>
        <v>235.14282195171262</v>
      </c>
      <c r="J69" s="129">
        <f>[1]Série_Histórica!X70</f>
        <v>34982.442749964648</v>
      </c>
      <c r="K69" s="129">
        <f>[1]Série_Histórica!Y70</f>
        <v>9306.5423287288813</v>
      </c>
      <c r="L69" s="129">
        <f>[1]Série_Histórica!Z70</f>
        <v>25675.900421235769</v>
      </c>
      <c r="M69" s="129">
        <f>[1]Série_Histórica!AA70</f>
        <v>1933079.3146827915</v>
      </c>
    </row>
    <row r="70" spans="1:27" x14ac:dyDescent="0.25">
      <c r="A70" s="172">
        <v>43862</v>
      </c>
      <c r="B70" s="129">
        <f>[1]Série_Histórica!P71</f>
        <v>441806.90811189404</v>
      </c>
      <c r="C70" s="129">
        <f>[1]Série_Histórica!Q71</f>
        <v>41591.505955895977</v>
      </c>
      <c r="D70" s="129">
        <f>[1]Série_Histórica!R71</f>
        <v>602880.01235420885</v>
      </c>
      <c r="E70" s="129">
        <f>[1]Série_Histórica!S71</f>
        <v>12477.821014206898</v>
      </c>
      <c r="F70" s="129">
        <f>[1]Série_Histórica!T71</f>
        <v>54724.328036165447</v>
      </c>
      <c r="G70" s="129">
        <f>[1]Série_Histórica!U71</f>
        <v>1037341.206645605</v>
      </c>
      <c r="H70" s="129">
        <f>[1]Série_Histórica!V71</f>
        <v>200467.1704253332</v>
      </c>
      <c r="I70" s="129">
        <f>[1]Série_Histórica!W71</f>
        <v>463.35484210150133</v>
      </c>
      <c r="J70" s="129">
        <f>[1]Série_Histórica!X71</f>
        <v>64555.402786130071</v>
      </c>
      <c r="K70" s="129">
        <f>[1]Série_Histórica!Y71</f>
        <v>6781.4718832258686</v>
      </c>
      <c r="L70" s="129">
        <f>[1]Série_Histórica!Z71</f>
        <v>57773.930902904205</v>
      </c>
      <c r="M70" s="129">
        <f>[1]Série_Histórica!AA71</f>
        <v>2456307.7101715412</v>
      </c>
    </row>
    <row r="71" spans="1:27" x14ac:dyDescent="0.25">
      <c r="A71" s="172">
        <v>43891</v>
      </c>
      <c r="B71" s="129">
        <f>[1]Série_Histórica!P72</f>
        <v>356580.06342618872</v>
      </c>
      <c r="C71" s="129">
        <f>[1]Série_Histórica!Q72</f>
        <v>37684.453196312556</v>
      </c>
      <c r="D71" s="129">
        <f>[1]Série_Histórica!R72</f>
        <v>239050.85446317121</v>
      </c>
      <c r="E71" s="129">
        <f>[1]Série_Histórica!S72</f>
        <v>10920.458678488147</v>
      </c>
      <c r="F71" s="129">
        <f>[1]Série_Histórica!T72</f>
        <v>42653.721300723853</v>
      </c>
      <c r="G71" s="129">
        <f>[1]Série_Histórica!U72</f>
        <v>1017532.694871306</v>
      </c>
      <c r="H71" s="129">
        <f>[1]Série_Histórica!V72</f>
        <v>228254.99953676815</v>
      </c>
      <c r="I71" s="129">
        <f>[1]Série_Histórica!W72</f>
        <v>314.48225154075226</v>
      </c>
      <c r="J71" s="129">
        <f>[1]Série_Histórica!X72</f>
        <v>33171.221487730705</v>
      </c>
      <c r="K71" s="129">
        <f>[1]Série_Histórica!Y72</f>
        <v>5596.4857951572485</v>
      </c>
      <c r="L71" s="129">
        <f>[1]Série_Histórica!Z72</f>
        <v>27574.735692573457</v>
      </c>
      <c r="M71" s="129">
        <f>[1]Série_Histórica!AA72</f>
        <v>1966162.9492122298</v>
      </c>
    </row>
    <row r="72" spans="1:27" x14ac:dyDescent="0.25">
      <c r="A72" s="172">
        <v>43922</v>
      </c>
      <c r="B72" s="129">
        <f>[1]Série_Histórica!P73</f>
        <v>335127.30200044485</v>
      </c>
      <c r="C72" s="129">
        <f>[1]Série_Histórica!Q73</f>
        <v>77772.277060942186</v>
      </c>
      <c r="D72" s="129">
        <f>[1]Série_Histórica!R73</f>
        <v>235335.02466977012</v>
      </c>
      <c r="E72" s="129">
        <f>[1]Série_Histórica!S73</f>
        <v>8894.0428397802407</v>
      </c>
      <c r="F72" s="129">
        <f>[1]Série_Histórica!T73</f>
        <v>34364.597797393522</v>
      </c>
      <c r="G72" s="129">
        <f>[1]Série_Histórica!U73</f>
        <v>790461.05026140378</v>
      </c>
      <c r="H72" s="129">
        <f>[1]Série_Histórica!V73</f>
        <v>206162.97975125647</v>
      </c>
      <c r="I72" s="129">
        <f>[1]Série_Histórica!W73</f>
        <v>630.14707978238698</v>
      </c>
      <c r="J72" s="129">
        <f>[1]Série_Histórica!X73</f>
        <v>29516.890768126479</v>
      </c>
      <c r="K72" s="129">
        <f>[1]Série_Histórica!Y73</f>
        <v>14180.439511556999</v>
      </c>
      <c r="L72" s="129">
        <f>[1]Série_Histórica!Z73</f>
        <v>15336.45125656948</v>
      </c>
      <c r="M72" s="129">
        <f>[1]Série_Histórica!AA73</f>
        <v>1718264.3122289001</v>
      </c>
    </row>
    <row r="73" spans="1:27" x14ac:dyDescent="0.25">
      <c r="A73" s="172">
        <v>43952</v>
      </c>
      <c r="B73" s="129">
        <f>[1]Série_Histórica!P74</f>
        <v>369380.53436192957</v>
      </c>
      <c r="C73" s="129">
        <f>[1]Série_Histórica!Q74</f>
        <v>572673.73382478405</v>
      </c>
      <c r="D73" s="129">
        <f>[1]Série_Histórica!R74</f>
        <v>59848.598183893191</v>
      </c>
      <c r="E73" s="129">
        <f>[1]Série_Histórica!S74</f>
        <v>13366.363360686712</v>
      </c>
      <c r="F73" s="129">
        <f>[1]Série_Histórica!T74</f>
        <v>41409.648927795424</v>
      </c>
      <c r="G73" s="129">
        <f>[1]Série_Histórica!U74</f>
        <v>777625.8659301555</v>
      </c>
      <c r="H73" s="129">
        <f>[1]Série_Histórica!V74</f>
        <v>184790.12974042704</v>
      </c>
      <c r="I73" s="129">
        <f>[1]Série_Histórica!W74</f>
        <v>202.98697353416492</v>
      </c>
      <c r="J73" s="129">
        <f>[1]Série_Histórica!X74</f>
        <v>111424.40481357346</v>
      </c>
      <c r="K73" s="129">
        <f>[1]Série_Histórica!Y74</f>
        <v>91797.8177000914</v>
      </c>
      <c r="L73" s="129">
        <f>[1]Série_Histórica!Z74</f>
        <v>19626.587113482063</v>
      </c>
      <c r="M73" s="129">
        <f>[1]Série_Histórica!AA74</f>
        <v>2130722.2661167793</v>
      </c>
    </row>
    <row r="74" spans="1:27" x14ac:dyDescent="0.25">
      <c r="A74" s="172">
        <v>43983</v>
      </c>
      <c r="B74" s="129">
        <f>[1]Série_Histórica!P75</f>
        <v>442685.99175336951</v>
      </c>
      <c r="C74" s="129">
        <f>[1]Série_Histórica!Q75</f>
        <v>207628.00387990303</v>
      </c>
      <c r="D74" s="129">
        <f>[1]Série_Histórica!R75</f>
        <v>67726.844970307458</v>
      </c>
      <c r="E74" s="129">
        <f>[1]Série_Histórica!S75</f>
        <v>17011.766582311724</v>
      </c>
      <c r="F74" s="129">
        <f>[1]Série_Histórica!T75</f>
        <v>62904.340917538451</v>
      </c>
      <c r="G74" s="129">
        <f>[1]Série_Histórica!U75</f>
        <v>889215.71625629463</v>
      </c>
      <c r="H74" s="129">
        <f>[1]Série_Histórica!V75</f>
        <v>186363.53475953956</v>
      </c>
      <c r="I74" s="129">
        <f>[1]Série_Histórica!W75</f>
        <v>-356.9312546346701</v>
      </c>
      <c r="J74" s="129">
        <f>[1]Série_Histórica!X75</f>
        <v>59031.246079330689</v>
      </c>
      <c r="K74" s="129">
        <f>[1]Série_Histórica!Y75</f>
        <v>41309.780698166462</v>
      </c>
      <c r="L74" s="129">
        <f>[1]Série_Histórica!Z75</f>
        <v>17721.465381164227</v>
      </c>
      <c r="M74" s="129">
        <f>[1]Série_Histórica!AA75</f>
        <v>1932210.5139439607</v>
      </c>
    </row>
    <row r="75" spans="1:27" x14ac:dyDescent="0.25">
      <c r="A75" s="172">
        <v>44013</v>
      </c>
      <c r="B75" s="129">
        <f>[1]Série_Histórica!P76</f>
        <v>469743.86548458447</v>
      </c>
      <c r="C75" s="129">
        <f>[1]Série_Histórica!Q76</f>
        <v>196040.70346463163</v>
      </c>
      <c r="D75" s="129">
        <f>[1]Série_Histórica!R76</f>
        <v>63868.61098245257</v>
      </c>
      <c r="E75" s="129">
        <f>[1]Série_Histórica!S76</f>
        <v>23892.102060681955</v>
      </c>
      <c r="F75" s="129">
        <f>[1]Série_Histórica!T76</f>
        <v>66411.960549201031</v>
      </c>
      <c r="G75" s="129">
        <f>[1]Série_Histórica!U76</f>
        <v>976228.42881870852</v>
      </c>
      <c r="H75" s="129">
        <f>[1]Série_Histórica!V76</f>
        <v>232530.94687307329</v>
      </c>
      <c r="I75" s="129">
        <f>[1]Série_Histórica!W76</f>
        <v>142.73073112766198</v>
      </c>
      <c r="J75" s="129">
        <f>[1]Série_Histórica!X76</f>
        <v>63719.804501148785</v>
      </c>
      <c r="K75" s="129">
        <f>[1]Série_Histórica!Y76</f>
        <v>38166.041184765032</v>
      </c>
      <c r="L75" s="129">
        <f>[1]Série_Histórica!Z76</f>
        <v>25553.763316383753</v>
      </c>
      <c r="M75" s="129">
        <f>[1]Série_Histórica!AA76</f>
        <v>2092579.1534656095</v>
      </c>
    </row>
    <row r="76" spans="1:27" x14ac:dyDescent="0.25">
      <c r="A76" s="172">
        <v>44044</v>
      </c>
      <c r="B76" s="129">
        <f>[1]Série_Histórica!P77</f>
        <v>368490.31424243795</v>
      </c>
      <c r="C76" s="129">
        <f>[1]Série_Histórica!Q77</f>
        <v>186691.4435081351</v>
      </c>
      <c r="D76" s="129">
        <f>[1]Série_Histórica!R77</f>
        <v>56532.160323640222</v>
      </c>
      <c r="E76" s="129">
        <f>[1]Série_Histórica!S77</f>
        <v>17261.162175854661</v>
      </c>
      <c r="F76" s="129">
        <f>[1]Série_Histórica!T77</f>
        <v>68406.840176536774</v>
      </c>
      <c r="G76" s="129">
        <f>[1]Série_Histórica!U77</f>
        <v>1012943.9201528727</v>
      </c>
      <c r="H76" s="129">
        <f>[1]Série_Histórica!V77</f>
        <v>212496.67661490696</v>
      </c>
      <c r="I76" s="129">
        <f>[1]Série_Histórica!W77</f>
        <v>159.09720387603548</v>
      </c>
      <c r="J76" s="129">
        <f>[1]Série_Histórica!X77</f>
        <v>54272.68387736271</v>
      </c>
      <c r="K76" s="129">
        <f>[1]Série_Histórica!Y77</f>
        <v>33700.472149060071</v>
      </c>
      <c r="L76" s="129">
        <f>[1]Série_Histórica!Z77</f>
        <v>20572.211728302638</v>
      </c>
      <c r="M76" s="129">
        <f>[1]Série_Histórica!AA77</f>
        <v>1977254.2982756232</v>
      </c>
    </row>
    <row r="77" spans="1:27" x14ac:dyDescent="0.25">
      <c r="A77" s="172">
        <v>44075</v>
      </c>
      <c r="B77" s="129">
        <f>[1]Série_Histórica!P78</f>
        <v>375726.88033574075</v>
      </c>
      <c r="C77" s="129">
        <f>[1]Série_Histórica!Q78</f>
        <v>46630.242012199516</v>
      </c>
      <c r="D77" s="129">
        <f>[1]Série_Histórica!R78</f>
        <v>55798.967184826295</v>
      </c>
      <c r="E77" s="129">
        <f>[1]Série_Histórica!S78</f>
        <v>18716.382149649096</v>
      </c>
      <c r="F77" s="129">
        <f>[1]Série_Histórica!T78</f>
        <v>74201.383095531433</v>
      </c>
      <c r="G77" s="129">
        <f>[1]Série_Histórica!U78</f>
        <v>1006708.5188125768</v>
      </c>
      <c r="H77" s="129">
        <f>[1]Série_Histórica!V78</f>
        <v>227351.4731982743</v>
      </c>
      <c r="I77" s="129">
        <f>[1]Série_Histórica!W78</f>
        <v>609.66205981721691</v>
      </c>
      <c r="J77" s="129">
        <f>[1]Série_Histórica!X78</f>
        <v>28904.772476628925</v>
      </c>
      <c r="K77" s="129">
        <f>[1]Série_Histórica!Y78</f>
        <v>9395.1803950611047</v>
      </c>
      <c r="L77" s="129">
        <f>[1]Série_Histórica!Z78</f>
        <v>19509.592081567818</v>
      </c>
      <c r="M77" s="129">
        <f>[1]Série_Histórica!AA78</f>
        <v>1834648.2813252443</v>
      </c>
    </row>
    <row r="78" spans="1:27" x14ac:dyDescent="0.25">
      <c r="A78" s="172">
        <v>44105</v>
      </c>
      <c r="B78" s="129">
        <f>[1]Série_Histórica!P79</f>
        <v>386861.82369870355</v>
      </c>
      <c r="C78" s="129">
        <f>[1]Série_Histórica!Q79</f>
        <v>37906.584679859261</v>
      </c>
      <c r="D78" s="129">
        <f>[1]Série_Histórica!R79</f>
        <v>55622.355216202574</v>
      </c>
      <c r="E78" s="129">
        <f>[1]Série_Histórica!S79</f>
        <v>21740.254047099184</v>
      </c>
      <c r="F78" s="129">
        <f>[1]Série_Histórica!T79</f>
        <v>93515.751743849425</v>
      </c>
      <c r="G78" s="129">
        <f>[1]Série_Histórica!U79</f>
        <v>1222912.665066662</v>
      </c>
      <c r="H78" s="129">
        <f>[1]Série_Histórica!V79</f>
        <v>207325.7928834401</v>
      </c>
      <c r="I78" s="129">
        <f>[1]Série_Histórica!W79</f>
        <v>104.59875844073223</v>
      </c>
      <c r="J78" s="129">
        <f>[1]Série_Histórica!X79</f>
        <v>27594.968147067204</v>
      </c>
      <c r="K78" s="129">
        <f>[1]Série_Histórica!Y79</f>
        <v>6806.466876556955</v>
      </c>
      <c r="L78" s="129">
        <f>[1]Série_Histórica!Z79</f>
        <v>20788.501270510249</v>
      </c>
      <c r="M78" s="129">
        <f>[1]Série_Histórica!AA79</f>
        <v>2053584.7942413241</v>
      </c>
    </row>
    <row r="79" spans="1:27" x14ac:dyDescent="0.25">
      <c r="A79" s="172">
        <v>44136</v>
      </c>
      <c r="B79" s="129">
        <f>[1]Série_Histórica!P80</f>
        <v>362900.01008165017</v>
      </c>
      <c r="C79" s="129">
        <f>[1]Série_Histórica!Q80</f>
        <v>52409.934102087056</v>
      </c>
      <c r="D79" s="129">
        <f>[1]Série_Histórica!R80</f>
        <v>39741.794321114983</v>
      </c>
      <c r="E79" s="129">
        <f>[1]Série_Histórica!S80</f>
        <v>27883.64500726257</v>
      </c>
      <c r="F79" s="129">
        <f>[1]Série_Histórica!T80</f>
        <v>77630.574560666311</v>
      </c>
      <c r="G79" s="129">
        <f>[1]Série_Histórica!U80</f>
        <v>1213110.198733822</v>
      </c>
      <c r="H79" s="129">
        <f>[1]Série_Histórica!V80</f>
        <v>201768.89103627749</v>
      </c>
      <c r="I79" s="129">
        <f>[1]Série_Histórica!W80</f>
        <v>280.92953973928093</v>
      </c>
      <c r="J79" s="129">
        <f>[1]Série_Histórica!X80</f>
        <v>24584.841094514504</v>
      </c>
      <c r="K79" s="129">
        <f>[1]Série_Histórica!Y80</f>
        <v>6700.8003639085682</v>
      </c>
      <c r="L79" s="129">
        <f>[1]Série_Histórica!Z80</f>
        <v>17884.040730605935</v>
      </c>
      <c r="M79" s="129">
        <f>[1]Série_Histórica!AA80</f>
        <v>2000310.8184771345</v>
      </c>
    </row>
    <row r="80" spans="1:27" x14ac:dyDescent="0.25">
      <c r="A80" s="172">
        <v>44166</v>
      </c>
      <c r="B80" s="129">
        <f>[1]Série_Histórica!P81</f>
        <v>448032.64495201362</v>
      </c>
      <c r="C80" s="129">
        <f>[1]Série_Histórica!Q81</f>
        <v>66307.181412056525</v>
      </c>
      <c r="D80" s="129">
        <f>[1]Série_Histórica!R81</f>
        <v>52505.493151973977</v>
      </c>
      <c r="E80" s="129">
        <f>[1]Série_Histórica!S81</f>
        <v>21204.569573758752</v>
      </c>
      <c r="F80" s="129">
        <f>[1]Série_Histórica!T81</f>
        <v>76681.184940455569</v>
      </c>
      <c r="G80" s="129">
        <f>[1]Série_Histórica!U81</f>
        <v>1054229.7489164805</v>
      </c>
      <c r="H80" s="129">
        <f>[1]Série_Histórica!V81</f>
        <v>319132.04487288266</v>
      </c>
      <c r="I80" s="129">
        <f>[1]Série_Histórica!W81</f>
        <v>114.78620955670675</v>
      </c>
      <c r="J80" s="129">
        <f>[1]Série_Histórica!X81</f>
        <v>20200.923721923231</v>
      </c>
      <c r="K80" s="129">
        <f>[1]Série_Histórica!Y81</f>
        <v>10637.61376384683</v>
      </c>
      <c r="L80" s="129">
        <f>[1]Série_Histórica!Z81</f>
        <v>9563.309958076401</v>
      </c>
      <c r="M80" s="129">
        <f>[1]Série_Histórica!AA81</f>
        <v>2058408.5777511017</v>
      </c>
    </row>
    <row r="81" spans="1:27" x14ac:dyDescent="0.25">
      <c r="A81" s="130" t="s">
        <v>150</v>
      </c>
      <c r="B81" s="122">
        <f>SUM(B82:B93)</f>
        <v>4394842.9821045762</v>
      </c>
      <c r="C81" s="122">
        <f t="shared" ref="C81" si="56">SUM(C82:C93)</f>
        <v>1641562.742505295</v>
      </c>
      <c r="D81" s="122">
        <f t="shared" ref="D81" si="57">SUM(D82:D93)</f>
        <v>1692465.2423743971</v>
      </c>
      <c r="E81" s="122">
        <f t="shared" ref="E81" si="58">SUM(E82:E93)</f>
        <v>316352.91457648238</v>
      </c>
      <c r="F81" s="122">
        <f t="shared" ref="F81" si="59">SUM(F82:F93)</f>
        <v>839075.55591516476</v>
      </c>
      <c r="G81" s="122">
        <f t="shared" ref="G81" si="60">SUM(G82:G93)</f>
        <v>12744792.765292855</v>
      </c>
      <c r="H81" s="122">
        <f t="shared" ref="H81" si="61">SUM(H82:H93)</f>
        <v>2860014.2412967673</v>
      </c>
      <c r="I81" s="122">
        <f t="shared" ref="I81" si="62">SUM(I82:I93)</f>
        <v>16390.153236524766</v>
      </c>
      <c r="J81" s="122">
        <f t="shared" ref="J81" si="63">SUM(J82:J93)</f>
        <v>572335.82922975358</v>
      </c>
      <c r="K81" s="122">
        <f t="shared" ref="K81" si="64">SUM(K82:K93)</f>
        <v>268326.77142431185</v>
      </c>
      <c r="L81" s="122">
        <f t="shared" ref="L81" si="65">SUM(L82:L93)</f>
        <v>304009.05780544167</v>
      </c>
      <c r="M81" s="122">
        <f t="shared" ref="M81" si="66">SUM(M82:M93)</f>
        <v>25077832.426531818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72">
        <v>44197</v>
      </c>
      <c r="B82" s="129">
        <f>[1]Série_Histórica!P82</f>
        <v>389463.01787881792</v>
      </c>
      <c r="C82" s="129">
        <f>[1]Série_Histórica!Q82</f>
        <v>41845.262703020344</v>
      </c>
      <c r="D82" s="129">
        <f>[1]Série_Histórica!R82</f>
        <v>135668.4816894937</v>
      </c>
      <c r="E82" s="129">
        <f>[1]Série_Histórica!S82</f>
        <v>20720.291689071448</v>
      </c>
      <c r="F82" s="129">
        <f>[1]Série_Histórica!T82</f>
        <v>64596.286240818241</v>
      </c>
      <c r="G82" s="129">
        <f>[1]Série_Histórica!U82</f>
        <v>1182837.6942051293</v>
      </c>
      <c r="H82" s="129">
        <f>[1]Série_Histórica!V82</f>
        <v>239182.76915716304</v>
      </c>
      <c r="I82" s="129">
        <f>[1]Série_Histórica!W82</f>
        <v>781.72247640331727</v>
      </c>
      <c r="J82" s="129">
        <f>[1]Série_Histórica!X82</f>
        <v>27743.260470734251</v>
      </c>
      <c r="K82" s="129">
        <f>[1]Série_Histórica!Y82</f>
        <v>7798.57558262157</v>
      </c>
      <c r="L82" s="129">
        <f>[1]Série_Histórica!Z82</f>
        <v>19944.684888112679</v>
      </c>
      <c r="M82" s="129">
        <f>[1]Série_Histórica!AA82</f>
        <v>2102838.7865106515</v>
      </c>
    </row>
    <row r="83" spans="1:27" x14ac:dyDescent="0.25">
      <c r="A83" s="172">
        <v>44228</v>
      </c>
      <c r="B83" s="129">
        <f>[1]Série_Histórica!P83</f>
        <v>359032.368669349</v>
      </c>
      <c r="C83" s="129">
        <f>[1]Série_Histórica!Q83</f>
        <v>74136.106898513332</v>
      </c>
      <c r="D83" s="129">
        <f>[1]Série_Histórica!R83</f>
        <v>619434.60052082117</v>
      </c>
      <c r="E83" s="129">
        <f>[1]Série_Histórica!S83</f>
        <v>16458.131422177568</v>
      </c>
      <c r="F83" s="129">
        <f>[1]Série_Histórica!T83</f>
        <v>64264.040031314704</v>
      </c>
      <c r="G83" s="129">
        <f>[1]Série_Histórica!U83</f>
        <v>1020185.8403373121</v>
      </c>
      <c r="H83" s="129">
        <f>[1]Série_Histórica!V83</f>
        <v>216527.65461064651</v>
      </c>
      <c r="I83" s="129">
        <f>[1]Série_Histórica!W83</f>
        <v>509.28927533892187</v>
      </c>
      <c r="J83" s="129">
        <f>[1]Série_Histórica!X83</f>
        <v>55457.62862740703</v>
      </c>
      <c r="K83" s="129">
        <f>[1]Série_Histórica!Y83</f>
        <v>8091.8196660657923</v>
      </c>
      <c r="L83" s="129">
        <f>[1]Série_Histórica!Z83</f>
        <v>47365.808961341238</v>
      </c>
      <c r="M83" s="129">
        <f>[1]Série_Histórica!AA83</f>
        <v>2426005.66039288</v>
      </c>
    </row>
    <row r="84" spans="1:27" x14ac:dyDescent="0.25">
      <c r="A84" s="172">
        <v>44256</v>
      </c>
      <c r="B84" s="129">
        <f>[1]Série_Histórica!P84</f>
        <v>370491.38129550405</v>
      </c>
      <c r="C84" s="129">
        <f>[1]Série_Histórica!Q84</f>
        <v>70014.908693404126</v>
      </c>
      <c r="D84" s="129">
        <f>[1]Série_Histórica!R84</f>
        <v>251859.82378630195</v>
      </c>
      <c r="E84" s="129">
        <f>[1]Série_Histórica!S84</f>
        <v>31591.471105112727</v>
      </c>
      <c r="F84" s="129">
        <f>[1]Série_Histórica!T84</f>
        <v>85124.053476837653</v>
      </c>
      <c r="G84" s="129">
        <f>[1]Série_Histórica!U84</f>
        <v>951406.18266341195</v>
      </c>
      <c r="H84" s="129">
        <f>[1]Série_Histórica!V84</f>
        <v>253487.37735587114</v>
      </c>
      <c r="I84" s="129">
        <f>[1]Série_Histórica!W84</f>
        <v>324.25753967874778</v>
      </c>
      <c r="J84" s="129">
        <f>[1]Série_Histórica!X84</f>
        <v>47113.297806244787</v>
      </c>
      <c r="K84" s="129">
        <f>[1]Série_Histórica!Y84</f>
        <v>8904.3472830068058</v>
      </c>
      <c r="L84" s="129">
        <f>[1]Série_Histórica!Z84</f>
        <v>38208.950523237982</v>
      </c>
      <c r="M84" s="129">
        <f>[1]Série_Histórica!AA84</f>
        <v>2061412.7537223673</v>
      </c>
    </row>
    <row r="85" spans="1:27" x14ac:dyDescent="0.25">
      <c r="A85" s="172">
        <v>44287</v>
      </c>
      <c r="B85" s="129">
        <f>[1]Série_Histórica!P85</f>
        <v>332659.73525038018</v>
      </c>
      <c r="C85" s="129">
        <f>[1]Série_Histórica!Q85</f>
        <v>69105.28699605749</v>
      </c>
      <c r="D85" s="129">
        <f>[1]Série_Histórica!R85</f>
        <v>215739.11747677485</v>
      </c>
      <c r="E85" s="129">
        <f>[1]Série_Histórica!S85</f>
        <v>20616.417384475189</v>
      </c>
      <c r="F85" s="129">
        <f>[1]Série_Histórica!T85</f>
        <v>77613.283242853067</v>
      </c>
      <c r="G85" s="129">
        <f>[1]Série_Histórica!U85</f>
        <v>965594.05331824103</v>
      </c>
      <c r="H85" s="129">
        <f>[1]Série_Histórica!V85</f>
        <v>220345.18853506495</v>
      </c>
      <c r="I85" s="129">
        <f>[1]Série_Histórica!W85</f>
        <v>1684.7537610682573</v>
      </c>
      <c r="J85" s="129">
        <f>[1]Série_Histórica!X85</f>
        <v>27809.073627628979</v>
      </c>
      <c r="K85" s="129">
        <f>[1]Série_Histórica!Y85</f>
        <v>11065.74760478548</v>
      </c>
      <c r="L85" s="129">
        <f>[1]Série_Histórica!Z85</f>
        <v>16743.326022843499</v>
      </c>
      <c r="M85" s="129">
        <f>[1]Série_Histórica!AA85</f>
        <v>1931166.9095925442</v>
      </c>
    </row>
    <row r="86" spans="1:27" x14ac:dyDescent="0.25">
      <c r="A86" s="172">
        <v>44317</v>
      </c>
      <c r="B86" s="129">
        <f>[1]Série_Histórica!P86</f>
        <v>351113.85965588887</v>
      </c>
      <c r="C86" s="129">
        <f>[1]Série_Histórica!Q86</f>
        <v>632449.3449399129</v>
      </c>
      <c r="D86" s="129">
        <f>[1]Série_Histórica!R86</f>
        <v>87167.397432179219</v>
      </c>
      <c r="E86" s="129">
        <f>[1]Série_Histórica!S86</f>
        <v>22255.666269860296</v>
      </c>
      <c r="F86" s="129">
        <f>[1]Série_Histórica!T86</f>
        <v>79899.598669666433</v>
      </c>
      <c r="G86" s="129">
        <f>[1]Série_Histórica!U86</f>
        <v>999103.93102819019</v>
      </c>
      <c r="H86" s="129">
        <f>[1]Série_Histórica!V86</f>
        <v>227388.36999257156</v>
      </c>
      <c r="I86" s="129">
        <f>[1]Série_Histórica!W86</f>
        <v>1225.8905220103823</v>
      </c>
      <c r="J86" s="129">
        <f>[1]Série_Histórica!X86</f>
        <v>117126.61844795293</v>
      </c>
      <c r="K86" s="129">
        <f>[1]Série_Histórica!Y86</f>
        <v>99290.612385604807</v>
      </c>
      <c r="L86" s="129">
        <f>[1]Série_Histórica!Z86</f>
        <v>17836.006062348126</v>
      </c>
      <c r="M86" s="129">
        <f>[1]Série_Histórica!AA86</f>
        <v>2517730.6769582322</v>
      </c>
    </row>
    <row r="87" spans="1:27" x14ac:dyDescent="0.25">
      <c r="A87" s="172">
        <v>44348</v>
      </c>
      <c r="B87" s="129">
        <f>[1]Série_Histórica!P87</f>
        <v>348987.72487499</v>
      </c>
      <c r="C87" s="129">
        <f>[1]Série_Histórica!Q87</f>
        <v>177827.81793052546</v>
      </c>
      <c r="D87" s="129">
        <f>[1]Série_Histórica!R87</f>
        <v>70574.553226292366</v>
      </c>
      <c r="E87" s="129">
        <f>[1]Série_Histórica!S87</f>
        <v>27555.594111551785</v>
      </c>
      <c r="F87" s="129">
        <f>[1]Série_Histórica!T87</f>
        <v>78724.437694628301</v>
      </c>
      <c r="G87" s="129">
        <f>[1]Série_Histórica!U87</f>
        <v>988261.15917655767</v>
      </c>
      <c r="H87" s="129">
        <f>[1]Série_Histórica!V87</f>
        <v>225730.5694996489</v>
      </c>
      <c r="I87" s="129">
        <f>[1]Série_Histórica!W87</f>
        <v>1673.403086038687</v>
      </c>
      <c r="J87" s="129">
        <f>[1]Série_Histórica!X87</f>
        <v>50691.546406814399</v>
      </c>
      <c r="K87" s="129">
        <f>[1]Série_Histórica!Y87</f>
        <v>37006.841036158454</v>
      </c>
      <c r="L87" s="129">
        <f>[1]Série_Histórica!Z87</f>
        <v>13684.705370655945</v>
      </c>
      <c r="M87" s="129">
        <f>[1]Série_Histórica!AA87</f>
        <v>1970026.8060070474</v>
      </c>
    </row>
    <row r="88" spans="1:27" x14ac:dyDescent="0.25">
      <c r="A88" s="172">
        <v>44378</v>
      </c>
      <c r="B88" s="129">
        <f>[1]Série_Histórica!P88</f>
        <v>366851.95372689341</v>
      </c>
      <c r="C88" s="129">
        <f>[1]Série_Histórica!Q88</f>
        <v>169130.59270516507</v>
      </c>
      <c r="D88" s="129">
        <f>[1]Série_Histórica!R88</f>
        <v>64768.453332475721</v>
      </c>
      <c r="E88" s="129">
        <f>[1]Série_Histórica!S88</f>
        <v>24641.702275767879</v>
      </c>
      <c r="F88" s="129">
        <f>[1]Série_Histórica!T88</f>
        <v>71891.57701309766</v>
      </c>
      <c r="G88" s="129">
        <f>[1]Série_Histórica!U88</f>
        <v>1120456.6375250821</v>
      </c>
      <c r="H88" s="129">
        <f>[1]Série_Histórica!V88</f>
        <v>240993.73767189405</v>
      </c>
      <c r="I88" s="129">
        <f>[1]Série_Histórica!W88</f>
        <v>1351.4863277846459</v>
      </c>
      <c r="J88" s="129">
        <f>[1]Série_Histórica!X88</f>
        <v>48471.305540883346</v>
      </c>
      <c r="K88" s="129">
        <f>[1]Série_Histórica!Y88</f>
        <v>35314.636046439533</v>
      </c>
      <c r="L88" s="129">
        <f>[1]Série_Histórica!Z88</f>
        <v>13156.669494443813</v>
      </c>
      <c r="M88" s="129">
        <f>[1]Série_Histórica!AA88</f>
        <v>2108557.446119044</v>
      </c>
    </row>
    <row r="89" spans="1:27" x14ac:dyDescent="0.25">
      <c r="A89" s="172">
        <v>44409</v>
      </c>
      <c r="B89" s="129">
        <f>[1]Série_Histórica!P89</f>
        <v>372499.76196545968</v>
      </c>
      <c r="C89" s="129">
        <f>[1]Série_Histórica!Q89</f>
        <v>154416.75802009157</v>
      </c>
      <c r="D89" s="129">
        <f>[1]Série_Histórica!R89</f>
        <v>57125.073941540308</v>
      </c>
      <c r="E89" s="129">
        <f>[1]Série_Histórica!S89</f>
        <v>26037.163773112672</v>
      </c>
      <c r="F89" s="129">
        <f>[1]Série_Histórica!T89</f>
        <v>73326.679609870538</v>
      </c>
      <c r="G89" s="129">
        <f>[1]Série_Histórica!U89</f>
        <v>1080354.0925407645</v>
      </c>
      <c r="H89" s="129">
        <f>[1]Série_Histórica!V89</f>
        <v>241128.9831399674</v>
      </c>
      <c r="I89" s="129">
        <f>[1]Série_Histórica!W89</f>
        <v>232.64710157352755</v>
      </c>
      <c r="J89" s="129">
        <f>[1]Série_Histórica!X89</f>
        <v>47442.910402984409</v>
      </c>
      <c r="K89" s="129">
        <f>[1]Série_Histórica!Y89</f>
        <v>29975.238825569271</v>
      </c>
      <c r="L89" s="129">
        <f>[1]Série_Histórica!Z89</f>
        <v>17467.671577415138</v>
      </c>
      <c r="M89" s="129">
        <f>[1]Série_Histórica!AA89</f>
        <v>2052564.0704953643</v>
      </c>
    </row>
    <row r="90" spans="1:27" x14ac:dyDescent="0.25">
      <c r="A90" s="172">
        <v>44440</v>
      </c>
      <c r="B90" s="129">
        <f>[1]Série_Histórica!P90</f>
        <v>345380.92929508409</v>
      </c>
      <c r="C90" s="129">
        <f>[1]Série_Histórica!Q90</f>
        <v>64440.565417406695</v>
      </c>
      <c r="D90" s="129">
        <f>[1]Série_Histórica!R90</f>
        <v>49879.274108136284</v>
      </c>
      <c r="E90" s="129">
        <f>[1]Série_Histórica!S90</f>
        <v>55784.999507198008</v>
      </c>
      <c r="F90" s="129">
        <f>[1]Série_Histórica!T90</f>
        <v>72495.27074864757</v>
      </c>
      <c r="G90" s="129">
        <f>[1]Série_Histórica!U90</f>
        <v>1074519.2775925393</v>
      </c>
      <c r="H90" s="129">
        <f>[1]Série_Histórica!V90</f>
        <v>245064.715791903</v>
      </c>
      <c r="I90" s="129">
        <f>[1]Série_Histórica!W90</f>
        <v>680.27564515212396</v>
      </c>
      <c r="J90" s="129">
        <f>[1]Série_Histórica!X90</f>
        <v>21535.591482459247</v>
      </c>
      <c r="K90" s="129">
        <f>[1]Série_Histórica!Y90</f>
        <v>8790.2981391743451</v>
      </c>
      <c r="L90" s="129">
        <f>[1]Série_Histórica!Z90</f>
        <v>12745.293343284902</v>
      </c>
      <c r="M90" s="129">
        <f>[1]Série_Histórica!AA90</f>
        <v>1929780.8995885265</v>
      </c>
    </row>
    <row r="91" spans="1:27" x14ac:dyDescent="0.25">
      <c r="A91" s="172">
        <v>44470</v>
      </c>
      <c r="B91" s="129">
        <f>[1]Série_Histórica!P91</f>
        <v>369414.56850088964</v>
      </c>
      <c r="C91" s="129">
        <f>[1]Série_Histórica!Q91</f>
        <v>76686.188403853914</v>
      </c>
      <c r="D91" s="129">
        <f>[1]Série_Histórica!R91</f>
        <v>51756.929443306326</v>
      </c>
      <c r="E91" s="129">
        <f>[1]Série_Histórica!S91</f>
        <v>21694.232632888154</v>
      </c>
      <c r="F91" s="129">
        <f>[1]Série_Histórica!T91</f>
        <v>75950.386508515046</v>
      </c>
      <c r="G91" s="129">
        <f>[1]Série_Histórica!U91</f>
        <v>1106110.1158955817</v>
      </c>
      <c r="H91" s="129">
        <f>[1]Série_Histórica!V91</f>
        <v>229425.18339814545</v>
      </c>
      <c r="I91" s="129">
        <f>[1]Série_Histórica!W91</f>
        <v>493.71565666221619</v>
      </c>
      <c r="J91" s="129">
        <f>[1]Série_Histórica!X91</f>
        <v>80396.341268436532</v>
      </c>
      <c r="K91" s="129">
        <f>[1]Série_Histórica!Y91</f>
        <v>7730.6716565435527</v>
      </c>
      <c r="L91" s="129">
        <f>[1]Série_Histórica!Z91</f>
        <v>72665.669611892983</v>
      </c>
      <c r="M91" s="129">
        <f>[1]Série_Histórica!AA91</f>
        <v>2011927.6617082788</v>
      </c>
    </row>
    <row r="92" spans="1:27" x14ac:dyDescent="0.25">
      <c r="A92" s="172">
        <v>44501</v>
      </c>
      <c r="B92" s="129">
        <f>[1]Série_Histórica!P92</f>
        <v>347425.91910835839</v>
      </c>
      <c r="C92" s="129">
        <f>[1]Série_Histórica!Q92</f>
        <v>55929.707160811522</v>
      </c>
      <c r="D92" s="129">
        <f>[1]Série_Histórica!R92</f>
        <v>40131.148665259039</v>
      </c>
      <c r="E92" s="129">
        <f>[1]Série_Histórica!S92</f>
        <v>20862.281400387594</v>
      </c>
      <c r="F92" s="129">
        <f>[1]Série_Histórica!T92</f>
        <v>56707.309202223143</v>
      </c>
      <c r="G92" s="129">
        <f>[1]Série_Histórica!U92</f>
        <v>1110962.1574466438</v>
      </c>
      <c r="H92" s="129">
        <f>[1]Série_Histórica!V92</f>
        <v>253631.97126159933</v>
      </c>
      <c r="I92" s="129">
        <f>[1]Série_Histórica!W92</f>
        <v>390.37211210465637</v>
      </c>
      <c r="J92" s="129">
        <f>[1]Série_Histórica!X92</f>
        <v>24088.318609882332</v>
      </c>
      <c r="K92" s="129">
        <f>[1]Série_Histórica!Y92</f>
        <v>6664.3617425713201</v>
      </c>
      <c r="L92" s="129">
        <f>[1]Série_Histórica!Z92</f>
        <v>17423.956867311012</v>
      </c>
      <c r="M92" s="129">
        <f>[1]Série_Histórica!AA92</f>
        <v>1910129.1849672699</v>
      </c>
    </row>
    <row r="93" spans="1:27" x14ac:dyDescent="0.25">
      <c r="A93" s="172">
        <v>44531</v>
      </c>
      <c r="B93" s="129">
        <f>[1]Série_Histórica!P93</f>
        <v>441521.76188296167</v>
      </c>
      <c r="C93" s="129">
        <f>[1]Série_Histórica!Q93</f>
        <v>55580.202636532813</v>
      </c>
      <c r="D93" s="129">
        <f>[1]Série_Histórica!R93</f>
        <v>48360.388751816143</v>
      </c>
      <c r="E93" s="129">
        <f>[1]Série_Histórica!S93</f>
        <v>28134.963004879086</v>
      </c>
      <c r="F93" s="129">
        <f>[1]Série_Histórica!T93</f>
        <v>38482.633476692237</v>
      </c>
      <c r="G93" s="129">
        <f>[1]Série_Histórica!U93</f>
        <v>1145001.6235634014</v>
      </c>
      <c r="H93" s="129">
        <f>[1]Série_Histórica!V93</f>
        <v>267107.72088229208</v>
      </c>
      <c r="I93" s="129">
        <f>[1]Série_Histórica!W93</f>
        <v>7042.3397327092798</v>
      </c>
      <c r="J93" s="129">
        <f>[1]Série_Histórica!X93</f>
        <v>24459.936538325237</v>
      </c>
      <c r="K93" s="129">
        <f>[1]Série_Histórica!Y93</f>
        <v>7693.6214557708627</v>
      </c>
      <c r="L93" s="129">
        <f>[1]Série_Histórica!Z93</f>
        <v>16766.315082554374</v>
      </c>
      <c r="M93" s="129">
        <f>[1]Série_Histórica!AA93</f>
        <v>2055691.5704696102</v>
      </c>
    </row>
    <row r="94" spans="1:27" x14ac:dyDescent="0.25">
      <c r="A94" s="130">
        <v>2022</v>
      </c>
      <c r="B94" s="122">
        <f>SUM(B95:B106)</f>
        <v>4461233.872000942</v>
      </c>
      <c r="C94" s="122">
        <f t="shared" ref="C94" si="67">SUM(C95:C106)</f>
        <v>1479134.7242893763</v>
      </c>
      <c r="D94" s="122">
        <f t="shared" ref="D94" si="68">SUM(D95:D106)</f>
        <v>1717097.6778478806</v>
      </c>
      <c r="E94" s="122">
        <f t="shared" ref="E94" si="69">SUM(E95:E106)</f>
        <v>318785.35960377083</v>
      </c>
      <c r="F94" s="122">
        <f t="shared" ref="F94" si="70">SUM(F95:F106)</f>
        <v>610243.21706654702</v>
      </c>
      <c r="G94" s="122">
        <f t="shared" ref="G94" si="71">SUM(G95:G106)</f>
        <v>11915455.358319718</v>
      </c>
      <c r="H94" s="122">
        <f t="shared" ref="H94" si="72">SUM(H95:H106)</f>
        <v>3120649.4406558396</v>
      </c>
      <c r="I94" s="122">
        <f t="shared" ref="I94" si="73">SUM(I95:I106)</f>
        <v>35439.251266168729</v>
      </c>
      <c r="J94" s="122">
        <f t="shared" ref="J94" si="74">SUM(J95:J106)</f>
        <v>570991.30613438645</v>
      </c>
      <c r="K94" s="122">
        <f t="shared" ref="K94" si="75">SUM(K95:K106)</f>
        <v>267508.75856125786</v>
      </c>
      <c r="L94" s="122">
        <f t="shared" ref="L94" si="76">SUM(L95:L106)</f>
        <v>303482.54757312848</v>
      </c>
      <c r="M94" s="122">
        <f t="shared" ref="M94" si="77">SUM(M95:M106)</f>
        <v>24229030.207184631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72">
        <v>44562</v>
      </c>
      <c r="B95" s="129">
        <f>[1]Série_Histórica!P94</f>
        <v>330000.36402238271</v>
      </c>
      <c r="C95" s="129">
        <f>[1]Série_Histórica!Q94</f>
        <v>79335.047371219349</v>
      </c>
      <c r="D95" s="129">
        <f>[1]Série_Histórica!R94</f>
        <v>128505.7245730194</v>
      </c>
      <c r="E95" s="129">
        <f>[1]Série_Histórica!S94</f>
        <v>25053.888011682862</v>
      </c>
      <c r="F95" s="129">
        <f>[1]Série_Histórica!T94</f>
        <v>38651.931495251447</v>
      </c>
      <c r="G95" s="129">
        <f>[1]Série_Histórica!U94</f>
        <v>1159296.4482121556</v>
      </c>
      <c r="H95" s="129">
        <f>[1]Série_Histórica!V94</f>
        <v>253212.3692864636</v>
      </c>
      <c r="I95" s="129">
        <f>[1]Série_Histórica!W94</f>
        <v>209.1345230450307</v>
      </c>
      <c r="J95" s="129">
        <f>[1]Série_Histórica!X94</f>
        <v>33086.758477483512</v>
      </c>
      <c r="K95" s="129">
        <f>[1]Série_Histórica!Y94</f>
        <v>8027.0943246852712</v>
      </c>
      <c r="L95" s="129">
        <f>[1]Série_Histórica!Z94</f>
        <v>25059.664152798243</v>
      </c>
      <c r="M95" s="129">
        <f>[1]Série_Histórica!AA94</f>
        <v>2047351.6659727034</v>
      </c>
    </row>
    <row r="96" spans="1:27" x14ac:dyDescent="0.25">
      <c r="A96" s="172">
        <v>44593</v>
      </c>
      <c r="B96" s="129">
        <f>[1]Série_Histórica!P95</f>
        <v>330064.88937723701</v>
      </c>
      <c r="C96" s="129">
        <f>[1]Série_Histórica!Q95</f>
        <v>34280.483943212523</v>
      </c>
      <c r="D96" s="129">
        <f>[1]Série_Histórica!R95</f>
        <v>565351.67540186457</v>
      </c>
      <c r="E96" s="129">
        <f>[1]Série_Histórica!S95</f>
        <v>23317.496572344229</v>
      </c>
      <c r="F96" s="129">
        <f>[1]Série_Histórica!T95</f>
        <v>46646.479469564816</v>
      </c>
      <c r="G96" s="129">
        <f>[1]Série_Histórica!U95</f>
        <v>978962.18640552694</v>
      </c>
      <c r="H96" s="129">
        <f>[1]Série_Histórica!V95</f>
        <v>248486.47948385318</v>
      </c>
      <c r="I96" s="129">
        <f>[1]Série_Histórica!W95</f>
        <v>434.94213269836069</v>
      </c>
      <c r="J96" s="129">
        <f>[1]Série_Histórica!X95</f>
        <v>64888.622130329633</v>
      </c>
      <c r="K96" s="129">
        <f>[1]Série_Histórica!Y95</f>
        <v>6724.8111944621605</v>
      </c>
      <c r="L96" s="129">
        <f>[1]Série_Histórica!Z95</f>
        <v>58163.81093586747</v>
      </c>
      <c r="M96" s="129">
        <f>[1]Série_Histórica!AA95</f>
        <v>2292433.2549166316</v>
      </c>
      <c r="N96" s="131"/>
    </row>
    <row r="97" spans="1:27" x14ac:dyDescent="0.25">
      <c r="A97" s="172">
        <v>44621</v>
      </c>
      <c r="B97" s="129">
        <f>[1]Série_Histórica!P96</f>
        <v>328659.07134443737</v>
      </c>
      <c r="C97" s="129">
        <f>[1]Série_Histórica!Q96</f>
        <v>52631.515433603759</v>
      </c>
      <c r="D97" s="129">
        <f>[1]Série_Histórica!R96</f>
        <v>216005.51798732879</v>
      </c>
      <c r="E97" s="129">
        <f>[1]Série_Histórica!S96</f>
        <v>40167.872666127165</v>
      </c>
      <c r="F97" s="129">
        <f>[1]Série_Histórica!T96</f>
        <v>105086.67688852588</v>
      </c>
      <c r="G97" s="129">
        <f>[1]Série_Histórica!U96</f>
        <v>955382.59854865342</v>
      </c>
      <c r="H97" s="129">
        <f>[1]Série_Histórica!V96</f>
        <v>232344.39890518383</v>
      </c>
      <c r="I97" s="129">
        <f>[1]Série_Histórica!W96</f>
        <v>680.06793206507257</v>
      </c>
      <c r="J97" s="129">
        <f>[1]Série_Histórica!X96</f>
        <v>46754.183046396392</v>
      </c>
      <c r="K97" s="129">
        <f>[1]Série_Histórica!Y96</f>
        <v>7726.3679679066572</v>
      </c>
      <c r="L97" s="129">
        <f>[1]Série_Histórica!Z96</f>
        <v>39027.815078489737</v>
      </c>
      <c r="M97" s="129">
        <f>[1]Série_Histórica!AA96</f>
        <v>1977711.9027523217</v>
      </c>
      <c r="N97" s="131"/>
    </row>
    <row r="98" spans="1:27" x14ac:dyDescent="0.25">
      <c r="A98" s="172">
        <v>44652</v>
      </c>
      <c r="B98" s="129">
        <f>[1]Série_Histórica!P97</f>
        <v>334075.40513221361</v>
      </c>
      <c r="C98" s="129">
        <f>[1]Série_Histórica!Q97</f>
        <v>53926.947058865218</v>
      </c>
      <c r="D98" s="129">
        <f>[1]Série_Histórica!R97</f>
        <v>133455.23968007759</v>
      </c>
      <c r="E98" s="129">
        <f>[1]Série_Histórica!S97</f>
        <v>24092.732622837688</v>
      </c>
      <c r="F98" s="129">
        <f>[1]Série_Histórica!T97</f>
        <v>32986.593577692278</v>
      </c>
      <c r="G98" s="129">
        <f>[1]Série_Histórica!U97</f>
        <v>1049005.9320584687</v>
      </c>
      <c r="H98" s="129">
        <f>[1]Série_Histórica!V97</f>
        <v>246593.69764771016</v>
      </c>
      <c r="I98" s="129">
        <f>[1]Série_Histórica!W97</f>
        <v>1055.1928060840103</v>
      </c>
      <c r="J98" s="129">
        <f>[1]Série_Histórica!X97</f>
        <v>30316.08305991775</v>
      </c>
      <c r="K98" s="129">
        <f>[1]Série_Histórica!Y97</f>
        <v>9665.5469365531935</v>
      </c>
      <c r="L98" s="129">
        <f>[1]Série_Histórica!Z97</f>
        <v>20650.536123364556</v>
      </c>
      <c r="M98" s="129">
        <f>[1]Série_Histórica!AA97</f>
        <v>1905507.8236438669</v>
      </c>
      <c r="N98" s="131"/>
    </row>
    <row r="99" spans="1:27" x14ac:dyDescent="0.25">
      <c r="A99" s="172">
        <v>44682</v>
      </c>
      <c r="B99" s="129">
        <f>[1]Série_Histórica!P98</f>
        <v>364301.26927611942</v>
      </c>
      <c r="C99" s="129">
        <f>[1]Série_Histórica!Q98</f>
        <v>615438.25848695356</v>
      </c>
      <c r="D99" s="129">
        <f>[1]Série_Histórica!R98</f>
        <v>140606.10250779451</v>
      </c>
      <c r="E99" s="129">
        <f>[1]Série_Histórica!S98</f>
        <v>30990.218064134257</v>
      </c>
      <c r="F99" s="129">
        <f>[1]Série_Histórica!T98</f>
        <v>47604.073141413435</v>
      </c>
      <c r="G99" s="129">
        <f>[1]Série_Histórica!U98</f>
        <v>1020583.597481655</v>
      </c>
      <c r="H99" s="129">
        <f>[1]Série_Histórica!V98</f>
        <v>241650.7005128123</v>
      </c>
      <c r="I99" s="129">
        <f>[1]Série_Histórica!W98</f>
        <v>5688.7243604068744</v>
      </c>
      <c r="J99" s="129">
        <f>[1]Série_Histórica!X98</f>
        <v>128950.13475020825</v>
      </c>
      <c r="K99" s="129">
        <f>[1]Série_Histórica!Y98</f>
        <v>102142.63629921274</v>
      </c>
      <c r="L99" s="129">
        <f>[1]Série_Histórica!Z98</f>
        <v>26807.49845099551</v>
      </c>
      <c r="M99" s="129">
        <f>[1]Série_Histórica!AA98</f>
        <v>2595813.078581498</v>
      </c>
      <c r="N99" s="131"/>
    </row>
    <row r="100" spans="1:27" x14ac:dyDescent="0.25">
      <c r="A100" s="172">
        <v>44713</v>
      </c>
      <c r="B100" s="129">
        <f>[1]Série_Histórica!P99</f>
        <v>405279.96393738117</v>
      </c>
      <c r="C100" s="129">
        <f>[1]Série_Histórica!Q99</f>
        <v>119551.38093717222</v>
      </c>
      <c r="D100" s="129">
        <f>[1]Série_Histórica!R99</f>
        <v>126121.35944543248</v>
      </c>
      <c r="E100" s="129">
        <f>[1]Série_Histórica!S99</f>
        <v>37423.927829056171</v>
      </c>
      <c r="F100" s="129">
        <f>[1]Série_Histórica!T99</f>
        <v>50263.551170655628</v>
      </c>
      <c r="G100" s="129">
        <f>[1]Série_Histórica!U99</f>
        <v>1065293.8458335802</v>
      </c>
      <c r="H100" s="129">
        <f>[1]Série_Histórica!V99</f>
        <v>232419.52516529625</v>
      </c>
      <c r="I100" s="129">
        <f>[1]Série_Histórica!W99</f>
        <v>7949.3754658191465</v>
      </c>
      <c r="J100" s="129">
        <f>[1]Série_Histórica!X99</f>
        <v>45345.95782441277</v>
      </c>
      <c r="K100" s="129">
        <f>[1]Série_Histórica!Y99</f>
        <v>25790.402563390609</v>
      </c>
      <c r="L100" s="129">
        <f>[1]Série_Histórica!Z99</f>
        <v>19555.55526102216</v>
      </c>
      <c r="M100" s="129">
        <f>[1]Série_Histórica!AA99</f>
        <v>2089648.8876088059</v>
      </c>
      <c r="N100" s="131"/>
    </row>
    <row r="101" spans="1:27" x14ac:dyDescent="0.25">
      <c r="A101" s="172">
        <v>44743</v>
      </c>
      <c r="B101" s="129">
        <f>[1]Série_Histórica!P100</f>
        <v>369582.31631913228</v>
      </c>
      <c r="C101" s="129">
        <f>[1]Série_Histórica!Q100</f>
        <v>119207.11693198295</v>
      </c>
      <c r="D101" s="129">
        <f>[1]Série_Histórica!R100</f>
        <v>116371.19909473392</v>
      </c>
      <c r="E101" s="129">
        <f>[1]Série_Histórica!S100</f>
        <v>22300.495988554696</v>
      </c>
      <c r="F101" s="129">
        <f>[1]Série_Histórica!T100</f>
        <v>51763.918870594556</v>
      </c>
      <c r="G101" s="129">
        <f>[1]Série_Histórica!U100</f>
        <v>1092917.1449393113</v>
      </c>
      <c r="H101" s="129">
        <f>[1]Série_Histórica!V100</f>
        <v>272458.32950837415</v>
      </c>
      <c r="I101" s="129">
        <f>[1]Série_Histórica!W100</f>
        <v>8444.4589092304432</v>
      </c>
      <c r="J101" s="129">
        <f>[1]Série_Histórica!X100</f>
        <v>43569.914389311467</v>
      </c>
      <c r="K101" s="129">
        <f>[1]Série_Histórica!Y100</f>
        <v>24898.686534019202</v>
      </c>
      <c r="L101" s="129">
        <f>[1]Série_Histórica!Z100</f>
        <v>18671.227855292265</v>
      </c>
      <c r="M101" s="129">
        <f>[1]Série_Histórica!AA100</f>
        <v>2096614.894951226</v>
      </c>
      <c r="N101" s="131"/>
    </row>
    <row r="102" spans="1:27" x14ac:dyDescent="0.25">
      <c r="A102" s="172">
        <v>44774</v>
      </c>
      <c r="B102" s="129">
        <f>[1]Série_Histórica!P101</f>
        <v>337785.26141687966</v>
      </c>
      <c r="C102" s="129">
        <f>[1]Série_Histórica!Q101</f>
        <v>121076.25165584037</v>
      </c>
      <c r="D102" s="129">
        <f>[1]Série_Histórica!R101</f>
        <v>64494.143111602847</v>
      </c>
      <c r="E102" s="129">
        <f>[1]Série_Histórica!S101</f>
        <v>20876.255286788171</v>
      </c>
      <c r="F102" s="129">
        <f>[1]Série_Histórica!T101</f>
        <v>52593.896516646288</v>
      </c>
      <c r="G102" s="129">
        <f>[1]Série_Histórica!U101</f>
        <v>926401.60231658164</v>
      </c>
      <c r="H102" s="129">
        <f>[1]Série_Histórica!V101</f>
        <v>267799.76678608928</v>
      </c>
      <c r="I102" s="129">
        <f>[1]Série_Histórica!W101</f>
        <v>2210.0432854685473</v>
      </c>
      <c r="J102" s="129">
        <f>[1]Série_Histórica!X101</f>
        <v>43606.67041820319</v>
      </c>
      <c r="K102" s="129">
        <f>[1]Série_Histórica!Y101</f>
        <v>24612.748455138495</v>
      </c>
      <c r="L102" s="129">
        <f>[1]Série_Histórica!Z101</f>
        <v>18993.921963064695</v>
      </c>
      <c r="M102" s="129">
        <f>[1]Série_Histórica!AA101</f>
        <v>1836843.8907941</v>
      </c>
      <c r="N102" s="131"/>
    </row>
    <row r="103" spans="1:27" x14ac:dyDescent="0.25">
      <c r="A103" s="172">
        <v>44805</v>
      </c>
      <c r="B103" s="129">
        <f>[1]Série_Histórica!P102</f>
        <v>374716.25911133009</v>
      </c>
      <c r="C103" s="129">
        <f>[1]Série_Histórica!Q102</f>
        <v>112217.16912965968</v>
      </c>
      <c r="D103" s="129">
        <f>[1]Série_Histórica!R102</f>
        <v>58738.439495835162</v>
      </c>
      <c r="E103" s="129">
        <f>[1]Série_Histórica!S102</f>
        <v>21727.791062442324</v>
      </c>
      <c r="F103" s="129">
        <f>[1]Série_Histórica!T102</f>
        <v>53914.798351234102</v>
      </c>
      <c r="G103" s="129">
        <f>[1]Série_Histórica!U102</f>
        <v>931376.95820919785</v>
      </c>
      <c r="H103" s="129">
        <f>[1]Série_Histórica!V102</f>
        <v>284431.50507984747</v>
      </c>
      <c r="I103" s="129">
        <f>[1]Série_Histórica!W102</f>
        <v>2017.421716279061</v>
      </c>
      <c r="J103" s="129">
        <f>[1]Série_Histórica!X102</f>
        <v>45666.596864304767</v>
      </c>
      <c r="K103" s="129">
        <f>[1]Série_Histórica!Y102</f>
        <v>22654.231117782823</v>
      </c>
      <c r="L103" s="129">
        <f>[1]Série_Histórica!Z102</f>
        <v>23012.365746521944</v>
      </c>
      <c r="M103" s="129">
        <f>[1]Série_Histórica!AA102</f>
        <v>1884806.9390201306</v>
      </c>
      <c r="N103" s="131"/>
    </row>
    <row r="104" spans="1:27" x14ac:dyDescent="0.25">
      <c r="A104" s="172">
        <v>44835</v>
      </c>
      <c r="B104" s="129">
        <f>[1]Série_Histórica!P103</f>
        <v>373147.45487846539</v>
      </c>
      <c r="C104" s="129">
        <f>[1]Série_Histórica!Q103</f>
        <v>106140.10569306171</v>
      </c>
      <c r="D104" s="129">
        <f>[1]Série_Histórica!R103</f>
        <v>56654.826303043512</v>
      </c>
      <c r="E104" s="129">
        <f>[1]Série_Histórica!S103</f>
        <v>18748.101147501067</v>
      </c>
      <c r="F104" s="129">
        <f>[1]Série_Histórica!T103</f>
        <v>42232.157871855823</v>
      </c>
      <c r="G104" s="129">
        <f>[1]Série_Histórica!U103</f>
        <v>906705.85551306955</v>
      </c>
      <c r="H104" s="129">
        <f>[1]Série_Histórica!V103</f>
        <v>286886.19076432963</v>
      </c>
      <c r="I104" s="129">
        <f>[1]Série_Histórica!W103</f>
        <v>2376.0324545421249</v>
      </c>
      <c r="J104" s="129">
        <f>[1]Série_Histórica!X103</f>
        <v>38935.533742606065</v>
      </c>
      <c r="K104" s="129">
        <f>[1]Série_Histórica!Y103</f>
        <v>20307.370462263414</v>
      </c>
      <c r="L104" s="129">
        <f>[1]Série_Histórica!Z103</f>
        <v>18628.163280342651</v>
      </c>
      <c r="M104" s="129">
        <f>[1]Série_Histórica!AA103</f>
        <v>1831826.2583684749</v>
      </c>
      <c r="N104" s="131"/>
    </row>
    <row r="105" spans="1:27" x14ac:dyDescent="0.25">
      <c r="A105" s="172">
        <v>44866</v>
      </c>
      <c r="B105" s="129">
        <f>[1]Série_Histórica!P104</f>
        <v>379756.57003032306</v>
      </c>
      <c r="C105" s="129">
        <f>[1]Série_Histórica!Q104</f>
        <v>30341.650612025238</v>
      </c>
      <c r="D105" s="129">
        <f>[1]Série_Histórica!R104</f>
        <v>47312.664137341599</v>
      </c>
      <c r="E105" s="129">
        <f>[1]Série_Histórica!S104</f>
        <v>21458.478222649817</v>
      </c>
      <c r="F105" s="129">
        <f>[1]Série_Histórica!T104</f>
        <v>39864.65981503432</v>
      </c>
      <c r="G105" s="129">
        <f>[1]Série_Histórica!U104</f>
        <v>905216.55738442787</v>
      </c>
      <c r="H105" s="129">
        <f>[1]Série_Histórica!V104</f>
        <v>265629.35204699606</v>
      </c>
      <c r="I105" s="129">
        <f>[1]Série_Histórica!W104</f>
        <v>1237.043496193558</v>
      </c>
      <c r="J105" s="129">
        <f>[1]Série_Histórica!X104</f>
        <v>23678.163921787953</v>
      </c>
      <c r="K105" s="129">
        <f>[1]Série_Histórica!Y104</f>
        <v>6912.3637306318487</v>
      </c>
      <c r="L105" s="129">
        <f>[1]Série_Histórica!Z104</f>
        <v>16765.800191156104</v>
      </c>
      <c r="M105" s="129">
        <f>[1]Série_Histórica!AA104</f>
        <v>1714495.1396667794</v>
      </c>
      <c r="N105" s="131"/>
    </row>
    <row r="106" spans="1:27" x14ac:dyDescent="0.25">
      <c r="A106" s="172">
        <v>44896</v>
      </c>
      <c r="B106" s="129">
        <f>[1]Série_Histórica!P105</f>
        <v>533865.04715504043</v>
      </c>
      <c r="C106" s="129">
        <f>[1]Série_Histórica!Q105</f>
        <v>34988.797035779797</v>
      </c>
      <c r="D106" s="129">
        <f>[1]Série_Histórica!R105</f>
        <v>63480.786109806373</v>
      </c>
      <c r="E106" s="129">
        <f>[1]Série_Histórica!S105</f>
        <v>32628.102129652347</v>
      </c>
      <c r="F106" s="129">
        <f>[1]Série_Histórica!T105</f>
        <v>48634.479898078403</v>
      </c>
      <c r="G106" s="129">
        <f>[1]Série_Histórica!U105</f>
        <v>924312.6314170917</v>
      </c>
      <c r="H106" s="129">
        <f>[1]Série_Histórica!V105</f>
        <v>288737.12546888395</v>
      </c>
      <c r="I106" s="129">
        <f>[1]Série_Histórica!W105</f>
        <v>3136.8141843364947</v>
      </c>
      <c r="J106" s="129">
        <f>[1]Série_Histórica!X105</f>
        <v>26192.687509424584</v>
      </c>
      <c r="K106" s="129">
        <f>[1]Série_Histórica!Y105</f>
        <v>8046.4989752113906</v>
      </c>
      <c r="L106" s="129">
        <f>[1]Série_Histórica!Z105</f>
        <v>18146.188534213194</v>
      </c>
      <c r="M106" s="129">
        <f>[1]Série_Histórica!AA105</f>
        <v>1955976.470908094</v>
      </c>
      <c r="N106" s="131"/>
    </row>
    <row r="107" spans="1:27" x14ac:dyDescent="0.25">
      <c r="A107" s="130" t="s">
        <v>156</v>
      </c>
      <c r="B107" s="122">
        <f>SUM(B108:B119)</f>
        <v>4761093.9071518742</v>
      </c>
      <c r="C107" s="122">
        <f t="shared" ref="C107" si="78">SUM(C108:C119)</f>
        <v>1415791.026383406</v>
      </c>
      <c r="D107" s="122">
        <f t="shared" ref="D107" si="79">SUM(D108:D119)</f>
        <v>1912043.8620514304</v>
      </c>
      <c r="E107" s="122">
        <f t="shared" ref="E107" si="80">SUM(E108:E119)</f>
        <v>279348.3906884293</v>
      </c>
      <c r="F107" s="122">
        <f t="shared" ref="F107" si="81">SUM(F108:F119)</f>
        <v>616361.03905004461</v>
      </c>
      <c r="G107" s="122">
        <f t="shared" ref="G107" si="82">SUM(G108:G119)</f>
        <v>11317736.946143055</v>
      </c>
      <c r="H107" s="122">
        <f t="shared" ref="H107" si="83">SUM(H108:H119)</f>
        <v>3492380.3712958936</v>
      </c>
      <c r="I107" s="122">
        <f t="shared" ref="I107" si="84">SUM(I108:I119)</f>
        <v>54375.593535661537</v>
      </c>
      <c r="J107" s="122">
        <f t="shared" ref="J107" si="85">SUM(J108:J119)</f>
        <v>660281.09772341768</v>
      </c>
      <c r="K107" s="122">
        <f t="shared" ref="K107" si="86">SUM(K108:K119)</f>
        <v>279299.02156311763</v>
      </c>
      <c r="L107" s="122">
        <f t="shared" ref="L107" si="87">SUM(L108:L119)</f>
        <v>380982.07616030006</v>
      </c>
      <c r="M107" s="122">
        <f t="shared" ref="M107" si="88">SUM(M108:M119)</f>
        <v>24509412.23402321</v>
      </c>
      <c r="N107" s="13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72">
        <v>44927</v>
      </c>
      <c r="B108" s="129">
        <f>[1]Série_Histórica!P106</f>
        <v>315500.20536746341</v>
      </c>
      <c r="C108" s="129">
        <f>[1]Série_Histórica!Q106</f>
        <v>39159.467550610505</v>
      </c>
      <c r="D108" s="129">
        <f>[1]Série_Histórica!R106</f>
        <v>203195.18865421863</v>
      </c>
      <c r="E108" s="129">
        <f>[1]Série_Histórica!S106</f>
        <v>22671.988295704745</v>
      </c>
      <c r="F108" s="129">
        <f>[1]Série_Histórica!T106</f>
        <v>45207.599505256403</v>
      </c>
      <c r="G108" s="129">
        <f>[1]Série_Histórica!U106</f>
        <v>979994.92541782872</v>
      </c>
      <c r="H108" s="129">
        <f>[1]Série_Histórica!V106</f>
        <v>302238.76921907929</v>
      </c>
      <c r="I108" s="129">
        <f>[1]Série_Histórica!W106</f>
        <v>3651.104554643292</v>
      </c>
      <c r="J108" s="129">
        <f>[1]Série_Histórica!X106</f>
        <v>42103.955148510911</v>
      </c>
      <c r="K108" s="129">
        <f>[1]Série_Histórica!Y106</f>
        <v>9414.8681873552505</v>
      </c>
      <c r="L108" s="129">
        <f>[1]Série_Histórica!Z106</f>
        <v>32689.086961155663</v>
      </c>
      <c r="M108" s="129">
        <f>[1]Série_Histórica!AA106</f>
        <v>1953723.203713316</v>
      </c>
      <c r="N108" s="131"/>
    </row>
    <row r="109" spans="1:27" x14ac:dyDescent="0.25">
      <c r="A109" s="172">
        <v>44958</v>
      </c>
      <c r="B109" s="129">
        <f>[1]Série_Histórica!P107</f>
        <v>365344.84619774512</v>
      </c>
      <c r="C109" s="129">
        <f>[1]Série_Histórica!Q107</f>
        <v>29225.700992160135</v>
      </c>
      <c r="D109" s="129">
        <f>[1]Série_Histórica!R107</f>
        <v>577985.48847419035</v>
      </c>
      <c r="E109" s="129">
        <f>[1]Série_Histórica!S107</f>
        <v>16659.858471713698</v>
      </c>
      <c r="F109" s="129">
        <f>[1]Série_Histórica!T107</f>
        <v>41188.864321575958</v>
      </c>
      <c r="G109" s="129">
        <f>[1]Série_Histórica!U107</f>
        <v>836542.91187461035</v>
      </c>
      <c r="H109" s="129">
        <f>[1]Série_Histórica!V107</f>
        <v>255023.19576489177</v>
      </c>
      <c r="I109" s="129">
        <f>[1]Série_Histórica!W107</f>
        <v>2200.8980134000171</v>
      </c>
      <c r="J109" s="129">
        <f>[1]Série_Histórica!X107</f>
        <v>80383.088845757811</v>
      </c>
      <c r="K109" s="129">
        <f>[1]Série_Histórica!Y107</f>
        <v>6887.448123658286</v>
      </c>
      <c r="L109" s="129">
        <f>[1]Série_Histórica!Z107</f>
        <v>73495.640722099532</v>
      </c>
      <c r="M109" s="129">
        <f>[1]Série_Histórica!AA107</f>
        <v>2204554.852956045</v>
      </c>
      <c r="N109" s="131"/>
    </row>
    <row r="110" spans="1:27" x14ac:dyDescent="0.25">
      <c r="A110" s="172">
        <v>44986</v>
      </c>
      <c r="B110" s="129">
        <f>[1]Série_Histórica!P108</f>
        <v>368321.53859834885</v>
      </c>
      <c r="C110" s="129">
        <f>[1]Série_Histórica!Q108</f>
        <v>37962.481172510954</v>
      </c>
      <c r="D110" s="129">
        <f>[1]Série_Histórica!R108</f>
        <v>191993.84008154125</v>
      </c>
      <c r="E110" s="129">
        <f>[1]Série_Histórica!S108</f>
        <v>22756.590497272355</v>
      </c>
      <c r="F110" s="129">
        <f>[1]Série_Histórica!T108</f>
        <v>53081.838604219985</v>
      </c>
      <c r="G110" s="129">
        <f>[1]Série_Histórica!U108</f>
        <v>816642.01151443762</v>
      </c>
      <c r="H110" s="129">
        <f>[1]Série_Histórica!V108</f>
        <v>281127.16265389795</v>
      </c>
      <c r="I110" s="129">
        <f>[1]Série_Histórica!W108</f>
        <v>3736.1130756461439</v>
      </c>
      <c r="J110" s="129">
        <f>[1]Série_Histórica!X108</f>
        <v>41353.21168050664</v>
      </c>
      <c r="K110" s="129">
        <f>[1]Série_Histórica!Y108</f>
        <v>8089.6144332024569</v>
      </c>
      <c r="L110" s="129">
        <f>[1]Série_Histórica!Z108</f>
        <v>33263.597247304184</v>
      </c>
      <c r="M110" s="129">
        <f>[1]Série_Histórica!AA108</f>
        <v>1816974.7878783816</v>
      </c>
      <c r="N110" s="131"/>
    </row>
    <row r="111" spans="1:27" x14ac:dyDescent="0.25">
      <c r="A111" s="172">
        <v>45017</v>
      </c>
      <c r="B111" s="129">
        <f>[1]Série_Histórica!P109</f>
        <v>366587.25785945915</v>
      </c>
      <c r="C111" s="129">
        <f>[1]Série_Histórica!Q109</f>
        <v>49943.428197196481</v>
      </c>
      <c r="D111" s="129">
        <f>[1]Série_Histórica!R109</f>
        <v>160229.40635567188</v>
      </c>
      <c r="E111" s="129">
        <f>[1]Série_Histórica!S109</f>
        <v>19226.433854236126</v>
      </c>
      <c r="F111" s="129">
        <f>[1]Série_Histórica!T109</f>
        <v>44424.238588275955</v>
      </c>
      <c r="G111" s="129">
        <f>[1]Série_Histórica!U109</f>
        <v>945872.93505800271</v>
      </c>
      <c r="H111" s="129">
        <f>[1]Série_Histórica!V109</f>
        <v>271252.03990352608</v>
      </c>
      <c r="I111" s="129">
        <f>[1]Série_Histórica!W109</f>
        <v>1306.5673097900692</v>
      </c>
      <c r="J111" s="129">
        <f>[1]Série_Histórica!X109</f>
        <v>32574.91229634597</v>
      </c>
      <c r="K111" s="129">
        <f>[1]Série_Histórica!Y109</f>
        <v>10833.171979823945</v>
      </c>
      <c r="L111" s="129">
        <f>[1]Série_Histórica!Z109</f>
        <v>21741.740316522024</v>
      </c>
      <c r="M111" s="129">
        <f>[1]Série_Histórica!AA109</f>
        <v>1891417.2194225045</v>
      </c>
      <c r="N111" s="131"/>
    </row>
    <row r="112" spans="1:27" x14ac:dyDescent="0.25">
      <c r="A112" s="172">
        <v>45047</v>
      </c>
      <c r="B112" s="129">
        <f>[1]Série_Histórica!P110</f>
        <v>384248.65780989866</v>
      </c>
      <c r="C112" s="129">
        <f>[1]Série_Histórica!Q110</f>
        <v>592398.29008330288</v>
      </c>
      <c r="D112" s="129">
        <f>[1]Série_Histórica!R110</f>
        <v>166629.12793675804</v>
      </c>
      <c r="E112" s="129">
        <f>[1]Série_Histórica!S110</f>
        <v>21946.309438467222</v>
      </c>
      <c r="F112" s="129">
        <f>[1]Série_Histórica!T110</f>
        <v>50341.203104213215</v>
      </c>
      <c r="G112" s="129">
        <f>[1]Série_Histórica!U110</f>
        <v>900813.49837937695</v>
      </c>
      <c r="H112" s="129">
        <f>[1]Série_Histórica!V110</f>
        <v>275533.28433049354</v>
      </c>
      <c r="I112" s="129">
        <f>[1]Série_Histórica!W110</f>
        <v>4139.5374772743462</v>
      </c>
      <c r="J112" s="129">
        <f>[1]Série_Histórica!X110</f>
        <v>128034.46514628177</v>
      </c>
      <c r="K112" s="129">
        <f>[1]Série_Histórica!Y110</f>
        <v>100256.40073203022</v>
      </c>
      <c r="L112" s="129">
        <f>[1]Série_Histórica!Z110</f>
        <v>27778.064414251552</v>
      </c>
      <c r="M112" s="129">
        <f>[1]Série_Histórica!AA110</f>
        <v>2524084.373706067</v>
      </c>
      <c r="N112" s="131"/>
    </row>
    <row r="113" spans="1:27" x14ac:dyDescent="0.25">
      <c r="A113" s="172">
        <v>45078</v>
      </c>
      <c r="B113" s="129">
        <f>[1]Série_Histórica!P111</f>
        <v>369588.57982976426</v>
      </c>
      <c r="C113" s="129">
        <f>[1]Série_Histórica!Q111</f>
        <v>116001.37713194126</v>
      </c>
      <c r="D113" s="129">
        <f>[1]Série_Histórica!R111</f>
        <v>152946.23644360743</v>
      </c>
      <c r="E113" s="129">
        <f>[1]Série_Histórica!S111</f>
        <v>23157.760495913059</v>
      </c>
      <c r="F113" s="129">
        <f>[1]Série_Histórica!T111</f>
        <v>52844.079716289591</v>
      </c>
      <c r="G113" s="129">
        <f>[1]Série_Histórica!U111</f>
        <v>929988.88053783285</v>
      </c>
      <c r="H113" s="129">
        <f>[1]Série_Histórica!V111</f>
        <v>279941.43884569651</v>
      </c>
      <c r="I113" s="129">
        <f>[1]Série_Histórica!W111</f>
        <v>1226.6089192688819</v>
      </c>
      <c r="J113" s="129">
        <f>[1]Série_Histórica!X111</f>
        <v>44451.977486345335</v>
      </c>
      <c r="K113" s="129">
        <f>[1]Série_Histórica!Y111</f>
        <v>24751.906587493959</v>
      </c>
      <c r="L113" s="129">
        <f>[1]Série_Histórica!Z111</f>
        <v>19700.070898851376</v>
      </c>
      <c r="M113" s="129">
        <f>[1]Série_Histórica!AA111</f>
        <v>1970146.9394066595</v>
      </c>
      <c r="N113" s="131"/>
    </row>
    <row r="114" spans="1:27" x14ac:dyDescent="0.25">
      <c r="A114" s="172">
        <v>45108</v>
      </c>
      <c r="B114" s="129">
        <f>[1]Série_Histórica!P112</f>
        <v>398701.76291298319</v>
      </c>
      <c r="C114" s="129">
        <f>[1]Série_Histórica!Q112</f>
        <v>113676.04244611313</v>
      </c>
      <c r="D114" s="129">
        <f>[1]Série_Histórica!R112</f>
        <v>141747.43001080095</v>
      </c>
      <c r="E114" s="129">
        <f>[1]Série_Histórica!S112</f>
        <v>23187.382758078391</v>
      </c>
      <c r="F114" s="129">
        <f>[1]Série_Histórica!T112</f>
        <v>69668.738154119754</v>
      </c>
      <c r="G114" s="129">
        <f>[1]Série_Histórica!U112</f>
        <v>927783.99701637088</v>
      </c>
      <c r="H114" s="129">
        <f>[1]Série_Histórica!V112</f>
        <v>283062.31607652945</v>
      </c>
      <c r="I114" s="129">
        <f>[1]Série_Histórica!W112</f>
        <v>2122.0540516699875</v>
      </c>
      <c r="J114" s="129">
        <f>[1]Série_Histórica!X112</f>
        <v>45608.001306977756</v>
      </c>
      <c r="K114" s="129">
        <f>[1]Série_Histórica!Y112</f>
        <v>24465.012162590625</v>
      </c>
      <c r="L114" s="129">
        <f>[1]Série_Histórica!Z112</f>
        <v>21142.989144387131</v>
      </c>
      <c r="M114" s="129">
        <f>[1]Série_Histórica!AA112</f>
        <v>2005557.7247336435</v>
      </c>
      <c r="N114" s="131"/>
    </row>
    <row r="115" spans="1:27" x14ac:dyDescent="0.25">
      <c r="A115" s="172">
        <v>45139</v>
      </c>
      <c r="B115" s="129">
        <f>[1]Série_Histórica!P113</f>
        <v>439745.10554468003</v>
      </c>
      <c r="C115" s="129">
        <f>[1]Série_Histórica!Q113</f>
        <v>115842.8331628715</v>
      </c>
      <c r="D115" s="129">
        <f>[1]Série_Histórica!R113</f>
        <v>80823.513604847045</v>
      </c>
      <c r="E115" s="129">
        <f>[1]Série_Histórica!S113</f>
        <v>24644.097336564515</v>
      </c>
      <c r="F115" s="129">
        <f>[1]Série_Histórica!T113</f>
        <v>54505.798423618377</v>
      </c>
      <c r="G115" s="129">
        <f>[1]Série_Histórica!U113</f>
        <v>977775.09632450365</v>
      </c>
      <c r="H115" s="129">
        <f>[1]Série_Histórica!V113</f>
        <v>302028.23272402841</v>
      </c>
      <c r="I115" s="129">
        <f>[1]Série_Histórica!W113</f>
        <v>8819.2954549969327</v>
      </c>
      <c r="J115" s="129">
        <f>[1]Série_Histórica!X113</f>
        <v>53883.906181223407</v>
      </c>
      <c r="K115" s="129">
        <f>[1]Série_Histórica!Y113</f>
        <v>24463.065039851102</v>
      </c>
      <c r="L115" s="129">
        <f>[1]Série_Histórica!Z113</f>
        <v>29420.841141372304</v>
      </c>
      <c r="M115" s="129">
        <f>[1]Série_Histórica!AA113</f>
        <v>2058067.8787573341</v>
      </c>
      <c r="N115" s="131"/>
    </row>
    <row r="116" spans="1:27" x14ac:dyDescent="0.25">
      <c r="A116" s="172">
        <v>45170</v>
      </c>
      <c r="B116" s="129">
        <f>[1]Série_Histórica!P114</f>
        <v>359640.27566211426</v>
      </c>
      <c r="C116" s="129">
        <f>[1]Série_Histórica!Q114</f>
        <v>113485.52579799164</v>
      </c>
      <c r="D116" s="129">
        <f>[1]Série_Histórica!R114</f>
        <v>66425.704940971729</v>
      </c>
      <c r="E116" s="129">
        <f>[1]Série_Histórica!S114</f>
        <v>25498.813189744735</v>
      </c>
      <c r="F116" s="129">
        <f>[1]Série_Histórica!T114</f>
        <v>48408.988920182543</v>
      </c>
      <c r="G116" s="129">
        <f>[1]Série_Histórica!U114</f>
        <v>967598.79736539023</v>
      </c>
      <c r="H116" s="129">
        <f>[1]Série_Histórica!V114</f>
        <v>284406.05420790339</v>
      </c>
      <c r="I116" s="129">
        <f>[1]Série_Histórica!W114</f>
        <v>3959.6610060316975</v>
      </c>
      <c r="J116" s="129">
        <f>[1]Série_Histórica!X114</f>
        <v>43266.461062668648</v>
      </c>
      <c r="K116" s="129">
        <f>[1]Série_Histórica!Y114</f>
        <v>22737.241389837374</v>
      </c>
      <c r="L116" s="129">
        <f>[1]Série_Histórica!Z114</f>
        <v>20529.219672831274</v>
      </c>
      <c r="M116" s="129">
        <f>[1]Série_Histórica!AA114</f>
        <v>1912690.2821529987</v>
      </c>
      <c r="N116" s="131"/>
    </row>
    <row r="117" spans="1:27" x14ac:dyDescent="0.25">
      <c r="A117" s="172">
        <v>45200</v>
      </c>
      <c r="B117" s="129">
        <f>[1]Série_Histórica!P115</f>
        <v>453430.42279475112</v>
      </c>
      <c r="C117" s="129">
        <f>[1]Série_Histórica!Q115</f>
        <v>114281.41553222503</v>
      </c>
      <c r="D117" s="129">
        <f>[1]Série_Histórica!R115</f>
        <v>62574.605578769369</v>
      </c>
      <c r="E117" s="129">
        <f>[1]Série_Histórica!S115</f>
        <v>22653.02372774218</v>
      </c>
      <c r="F117" s="129">
        <f>[1]Série_Histórica!T115</f>
        <v>46782.045817834551</v>
      </c>
      <c r="G117" s="129">
        <f>[1]Série_Histórica!U115</f>
        <v>962941.28100218601</v>
      </c>
      <c r="H117" s="129">
        <f>[1]Série_Histórica!V115</f>
        <v>291512.08699197043</v>
      </c>
      <c r="I117" s="129">
        <f>[1]Série_Histórica!W115</f>
        <v>3661.9217400830553</v>
      </c>
      <c r="J117" s="129">
        <f>[1]Série_Histórica!X115</f>
        <v>41586.355962706119</v>
      </c>
      <c r="K117" s="129">
        <f>[1]Série_Histórica!Y115</f>
        <v>21941.441523200632</v>
      </c>
      <c r="L117" s="129">
        <f>[1]Série_Histórica!Z115</f>
        <v>19644.914439505486</v>
      </c>
      <c r="M117" s="129">
        <f>[1]Série_Histórica!AA115</f>
        <v>1999423.1591482677</v>
      </c>
      <c r="N117" s="131"/>
    </row>
    <row r="118" spans="1:27" x14ac:dyDescent="0.25">
      <c r="A118" s="172">
        <v>45231</v>
      </c>
      <c r="B118" s="129">
        <f>[1]Série_Histórica!P116</f>
        <v>407536.92596165615</v>
      </c>
      <c r="C118" s="129">
        <f>[1]Série_Histórica!Q116</f>
        <v>61028.831538695675</v>
      </c>
      <c r="D118" s="129">
        <f>[1]Série_Histórica!R116</f>
        <v>53676.745479367433</v>
      </c>
      <c r="E118" s="129">
        <f>[1]Série_Histórica!S116</f>
        <v>28799.358068114067</v>
      </c>
      <c r="F118" s="129">
        <f>[1]Série_Histórica!T116</f>
        <v>54274.45412941229</v>
      </c>
      <c r="G118" s="129">
        <f>[1]Série_Histórica!U116</f>
        <v>1035576.6502222533</v>
      </c>
      <c r="H118" s="129">
        <f>[1]Série_Histórica!V116</f>
        <v>344356.48897263542</v>
      </c>
      <c r="I118" s="129">
        <f>[1]Série_Histórica!W116</f>
        <v>1037.2123743864117</v>
      </c>
      <c r="J118" s="129">
        <f>[1]Série_Histórica!X116</f>
        <v>32267.852035166241</v>
      </c>
      <c r="K118" s="129">
        <f>[1]Série_Histórica!Y116</f>
        <v>11832.519154918933</v>
      </c>
      <c r="L118" s="129">
        <f>[1]Série_Histórica!Z116</f>
        <v>20435.332880247308</v>
      </c>
      <c r="M118" s="129">
        <f>[1]Série_Histórica!AA116</f>
        <v>2018554.5187816871</v>
      </c>
      <c r="N118" s="131"/>
    </row>
    <row r="119" spans="1:27" x14ac:dyDescent="0.25">
      <c r="A119" s="172">
        <v>45261</v>
      </c>
      <c r="B119" s="129">
        <f>[1]Série_Histórica!P117</f>
        <v>532448.32861300884</v>
      </c>
      <c r="C119" s="129">
        <f>[1]Série_Histórica!Q117</f>
        <v>32785.632777786959</v>
      </c>
      <c r="D119" s="129">
        <f>[1]Série_Histórica!R117</f>
        <v>53816.574490686122</v>
      </c>
      <c r="E119" s="129">
        <f>[1]Série_Histórica!S117</f>
        <v>28146.774554878226</v>
      </c>
      <c r="F119" s="129">
        <f>[1]Série_Histórica!T117</f>
        <v>55633.18976504595</v>
      </c>
      <c r="G119" s="129">
        <f>[1]Série_Histórica!U117</f>
        <v>1036205.9614302613</v>
      </c>
      <c r="H119" s="129">
        <f>[1]Série_Histórica!V117</f>
        <v>321899.30160524155</v>
      </c>
      <c r="I119" s="129">
        <f>[1]Série_Histórica!W117</f>
        <v>18514.619558470702</v>
      </c>
      <c r="J119" s="129">
        <f>[1]Série_Histórica!X117</f>
        <v>74766.91057092711</v>
      </c>
      <c r="K119" s="129">
        <f>[1]Série_Histórica!Y117</f>
        <v>13626.332249154877</v>
      </c>
      <c r="L119" s="129">
        <f>[1]Série_Histórica!Z117</f>
        <v>61140.578321772235</v>
      </c>
      <c r="M119" s="129">
        <f>[1]Série_Histórica!AA117</f>
        <v>2154217.2933663069</v>
      </c>
      <c r="N119" s="131"/>
    </row>
    <row r="120" spans="1:27" x14ac:dyDescent="0.25">
      <c r="A120" s="130" t="s">
        <v>157</v>
      </c>
      <c r="B120" s="122">
        <f>SUM(B121:B132)</f>
        <v>5361911.3888498107</v>
      </c>
      <c r="C120" s="122">
        <f t="shared" ref="C120" si="89">SUM(C121:C132)</f>
        <v>1453368.8826810946</v>
      </c>
      <c r="D120" s="122">
        <f t="shared" ref="D120" si="90">SUM(D121:D132)</f>
        <v>2023820.0232907971</v>
      </c>
      <c r="E120" s="122">
        <f t="shared" ref="E120" si="91">SUM(E121:E132)</f>
        <v>333097.71209408221</v>
      </c>
      <c r="F120" s="122">
        <f t="shared" ref="F120" si="92">SUM(F121:F132)</f>
        <v>676370.92645514267</v>
      </c>
      <c r="G120" s="122">
        <f t="shared" ref="G120" si="93">SUM(G121:G132)</f>
        <v>12748707.05533581</v>
      </c>
      <c r="H120" s="122">
        <f t="shared" ref="H120" si="94">SUM(H121:H132)</f>
        <v>3777408.7345303502</v>
      </c>
      <c r="I120" s="122">
        <f t="shared" ref="I120" si="95">SUM(I121:I132)</f>
        <v>54963.806957144297</v>
      </c>
      <c r="J120" s="122">
        <f t="shared" ref="J120" si="96">SUM(J121:J132)</f>
        <v>610519.78461026016</v>
      </c>
      <c r="K120" s="122">
        <f t="shared" ref="K120" si="97">SUM(K121:K132)</f>
        <v>288113.39645061252</v>
      </c>
      <c r="L120" s="122">
        <f t="shared" ref="L120" si="98">SUM(L121:L132)</f>
        <v>322406.38815964758</v>
      </c>
      <c r="M120" s="122">
        <f t="shared" ref="M120" si="99">SUM(M121:M132)</f>
        <v>27040168.314804494</v>
      </c>
      <c r="N120" s="13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73">
        <v>45292</v>
      </c>
      <c r="B121" s="129">
        <f>[1]Série_Histórica!P118</f>
        <v>406746.10725851497</v>
      </c>
      <c r="C121" s="129">
        <f>[1]Série_Histórica!Q118</f>
        <v>38659.516490448135</v>
      </c>
      <c r="D121" s="129">
        <f>[1]Série_Histórica!R118</f>
        <v>193411.2055914728</v>
      </c>
      <c r="E121" s="129">
        <f>[1]Série_Histórica!S118</f>
        <v>31164.617295154079</v>
      </c>
      <c r="F121" s="129">
        <f>[1]Série_Histórica!T118</f>
        <v>57748.019223418705</v>
      </c>
      <c r="G121" s="129">
        <f>[1]Série_Histórica!U118</f>
        <v>1092017.852755374</v>
      </c>
      <c r="H121" s="129">
        <f>[1]Série_Histórica!V118</f>
        <v>336089.95394077519</v>
      </c>
      <c r="I121" s="129">
        <f>[1]Série_Histórica!W118</f>
        <v>4302.2187581250155</v>
      </c>
      <c r="J121" s="129">
        <f>[1]Série_Histórica!X118</f>
        <v>46893.334906609169</v>
      </c>
      <c r="K121" s="129">
        <f>[1]Série_Histórica!Y118</f>
        <v>9459.3331573912092</v>
      </c>
      <c r="L121" s="129">
        <f>[1]Série_Histórica!Z118</f>
        <v>37434.001749217961</v>
      </c>
      <c r="M121" s="129">
        <f>[1]Série_Histórica!AA118</f>
        <v>2207032.8262198921</v>
      </c>
      <c r="N121" s="131"/>
    </row>
    <row r="122" spans="1:27" x14ac:dyDescent="0.25">
      <c r="A122" s="173">
        <v>45323</v>
      </c>
      <c r="B122" s="129">
        <f>[1]Série_Histórica!P119</f>
        <v>352575.71655833547</v>
      </c>
      <c r="C122" s="129">
        <f>[1]Série_Histórica!Q119</f>
        <v>34212.021517883462</v>
      </c>
      <c r="D122" s="129">
        <f>[1]Série_Histórica!R119</f>
        <v>620167.52644121868</v>
      </c>
      <c r="E122" s="129">
        <f>[1]Série_Histórica!S119</f>
        <v>26888.551050035221</v>
      </c>
      <c r="F122" s="129">
        <f>[1]Série_Histórica!T119</f>
        <v>53996.560085189143</v>
      </c>
      <c r="G122" s="129">
        <f>[1]Série_Histórica!U119</f>
        <v>938849.12742800068</v>
      </c>
      <c r="H122" s="129">
        <f>[1]Série_Histórica!V119</f>
        <v>236999.63570922398</v>
      </c>
      <c r="I122" s="129">
        <f>[1]Série_Histórica!W119</f>
        <v>3646.6686699823094</v>
      </c>
      <c r="J122" s="129">
        <f>[1]Série_Histórica!X119</f>
        <v>84840.134456607077</v>
      </c>
      <c r="K122" s="129">
        <f>[1]Série_Histórica!Y119</f>
        <v>7735.6364723551233</v>
      </c>
      <c r="L122" s="129">
        <f>[1]Série_Histórica!Z119</f>
        <v>77104.497984251953</v>
      </c>
      <c r="M122" s="129">
        <f>[1]Série_Histórica!AA119</f>
        <v>2352175.941916476</v>
      </c>
      <c r="N122" s="131"/>
    </row>
    <row r="123" spans="1:27" x14ac:dyDescent="0.25">
      <c r="A123" s="173">
        <v>45352</v>
      </c>
      <c r="B123" s="129">
        <f>[1]Série_Histórica!P120</f>
        <v>484113.39302511077</v>
      </c>
      <c r="C123" s="129">
        <f>[1]Série_Histórica!Q120</f>
        <v>36474.959231928115</v>
      </c>
      <c r="D123" s="129">
        <f>[1]Série_Histórica!R120</f>
        <v>186626.90416962552</v>
      </c>
      <c r="E123" s="129">
        <f>[1]Série_Histórica!S120</f>
        <v>26302.595361286778</v>
      </c>
      <c r="F123" s="129">
        <f>[1]Série_Histórica!T120</f>
        <v>57481.462267130482</v>
      </c>
      <c r="G123" s="129">
        <f>[1]Série_Histórica!U120</f>
        <v>924817.43994881737</v>
      </c>
      <c r="H123" s="129">
        <f>[1]Série_Histórica!V120</f>
        <v>322918.48497839877</v>
      </c>
      <c r="I123" s="129">
        <f>[1]Série_Histórica!W120</f>
        <v>7966.6179104004877</v>
      </c>
      <c r="J123" s="129">
        <f>[1]Série_Histórica!X120</f>
        <v>39982.448233706345</v>
      </c>
      <c r="K123" s="129">
        <f>[1]Série_Histórica!Y120</f>
        <v>9251.9495901373921</v>
      </c>
      <c r="L123" s="129">
        <f>[1]Série_Histórica!Z120</f>
        <v>30730.498643568953</v>
      </c>
      <c r="M123" s="129">
        <f>[1]Série_Histórica!AA120</f>
        <v>2086684.3051264049</v>
      </c>
      <c r="N123" s="131"/>
    </row>
    <row r="124" spans="1:27" x14ac:dyDescent="0.25">
      <c r="A124" s="173">
        <v>45383</v>
      </c>
      <c r="B124" s="129">
        <f>[1]Série_Histórica!P121</f>
        <v>425272.17873009876</v>
      </c>
      <c r="C124" s="129">
        <f>[1]Série_Histórica!Q121</f>
        <v>55299.566662444158</v>
      </c>
      <c r="D124" s="129">
        <f>[1]Série_Histórica!R121</f>
        <v>180053.34989255818</v>
      </c>
      <c r="E124" s="129">
        <f>[1]Série_Histórica!S121</f>
        <v>28533.262905611242</v>
      </c>
      <c r="F124" s="129">
        <f>[1]Série_Histórica!T121</f>
        <v>58546.892644177227</v>
      </c>
      <c r="G124" s="129">
        <f>[1]Série_Histórica!U121</f>
        <v>1056281.4363832884</v>
      </c>
      <c r="H124" s="129">
        <f>[1]Série_Histórica!V121</f>
        <v>297252.91056736716</v>
      </c>
      <c r="I124" s="129">
        <f>[1]Série_Histórica!W121</f>
        <v>4905.703000604829</v>
      </c>
      <c r="J124" s="129">
        <f>[1]Série_Histórica!X121</f>
        <v>36728.931121783957</v>
      </c>
      <c r="K124" s="129">
        <f>[1]Série_Histórica!Y121</f>
        <v>11639.299963143145</v>
      </c>
      <c r="L124" s="129">
        <f>[1]Série_Histórica!Z121</f>
        <v>25089.631158640812</v>
      </c>
      <c r="M124" s="129">
        <f>[1]Série_Histórica!AA121</f>
        <v>2142874.2319079335</v>
      </c>
      <c r="N124" s="131"/>
    </row>
    <row r="125" spans="1:27" x14ac:dyDescent="0.25">
      <c r="A125" s="173">
        <v>45413</v>
      </c>
      <c r="B125" s="129">
        <f>[1]Série_Histórica!P122</f>
        <v>429033.49029216648</v>
      </c>
      <c r="C125" s="129">
        <f>[1]Série_Histórica!Q122</f>
        <v>615753.3549979981</v>
      </c>
      <c r="D125" s="129">
        <f>[1]Série_Histórica!R122</f>
        <v>172535.71288015717</v>
      </c>
      <c r="E125" s="129">
        <f>[1]Série_Histórica!S122</f>
        <v>24380.296183057424</v>
      </c>
      <c r="F125" s="129">
        <f>[1]Série_Histórica!T122</f>
        <v>56222.923440109298</v>
      </c>
      <c r="G125" s="129">
        <f>[1]Série_Histórica!U122</f>
        <v>1024932.0358568532</v>
      </c>
      <c r="H125" s="129">
        <f>[1]Série_Histórica!V122</f>
        <v>308199.95408615848</v>
      </c>
      <c r="I125" s="129">
        <f>[1]Série_Histórica!W122</f>
        <v>5317.5522703821243</v>
      </c>
      <c r="J125" s="129">
        <f>[1]Série_Histórica!X122</f>
        <v>129505.98361687301</v>
      </c>
      <c r="K125" s="129">
        <f>[1]Série_Histórica!Y122</f>
        <v>101415.57523966875</v>
      </c>
      <c r="L125" s="129">
        <f>[1]Série_Histórica!Z122</f>
        <v>28090.408377204265</v>
      </c>
      <c r="M125" s="129">
        <f>[1]Série_Histórica!AA122</f>
        <v>2765881.3036237555</v>
      </c>
      <c r="N125" s="131"/>
    </row>
    <row r="126" spans="1:27" x14ac:dyDescent="0.25">
      <c r="A126" s="173">
        <v>45444</v>
      </c>
      <c r="B126" s="129">
        <f>[1]Série_Histórica!P123</f>
        <v>431986.40475635201</v>
      </c>
      <c r="C126" s="129">
        <f>[1]Série_Histórica!Q123</f>
        <v>121645.06117042167</v>
      </c>
      <c r="D126" s="129">
        <f>[1]Série_Histórica!R123</f>
        <v>162003.44200233114</v>
      </c>
      <c r="E126" s="129">
        <f>[1]Série_Histórica!S123</f>
        <v>22495.159456049685</v>
      </c>
      <c r="F126" s="129">
        <f>[1]Série_Histórica!T123</f>
        <v>60221.734203076092</v>
      </c>
      <c r="G126" s="129">
        <f>[1]Série_Histórica!U123</f>
        <v>1104217.1095967293</v>
      </c>
      <c r="H126" s="129">
        <f>[1]Série_Histórica!V123</f>
        <v>316401.82645758073</v>
      </c>
      <c r="I126" s="129">
        <f>[1]Série_Histórica!W123</f>
        <v>3073.7497667692296</v>
      </c>
      <c r="J126" s="129">
        <f>[1]Série_Histórica!X123</f>
        <v>49821.385328540098</v>
      </c>
      <c r="K126" s="129">
        <f>[1]Série_Histórica!Y123</f>
        <v>28166.309757102554</v>
      </c>
      <c r="L126" s="129">
        <f>[1]Série_Histórica!Z123</f>
        <v>21655.075571437545</v>
      </c>
      <c r="M126" s="129">
        <f>[1]Série_Histórica!AA123</f>
        <v>2271865.8727378501</v>
      </c>
      <c r="N126" s="131"/>
    </row>
    <row r="127" spans="1:27" x14ac:dyDescent="0.25">
      <c r="A127" s="173">
        <v>45474</v>
      </c>
      <c r="B127" s="129">
        <f>[1]Série_Histórica!P124</f>
        <v>437700.77583036188</v>
      </c>
      <c r="C127" s="129">
        <f>[1]Série_Histórica!Q124</f>
        <v>123572.68504074823</v>
      </c>
      <c r="D127" s="129">
        <f>[1]Série_Histórica!R124</f>
        <v>161564.9147459947</v>
      </c>
      <c r="E127" s="129">
        <f>[1]Série_Histórica!S124</f>
        <v>25254.37410561664</v>
      </c>
      <c r="F127" s="129">
        <f>[1]Série_Histórica!T124</f>
        <v>65946.143089665813</v>
      </c>
      <c r="G127" s="129">
        <f>[1]Série_Histórica!U124</f>
        <v>1106318.6967014878</v>
      </c>
      <c r="H127" s="129">
        <f>[1]Série_Histórica!V124</f>
        <v>308032.50840649323</v>
      </c>
      <c r="I127" s="129">
        <f>[1]Série_Histórica!W124</f>
        <v>4910.5372681749877</v>
      </c>
      <c r="J127" s="129">
        <f>[1]Série_Histórica!X124</f>
        <v>51382.29973991045</v>
      </c>
      <c r="K127" s="129">
        <f>[1]Série_Histórica!Y124</f>
        <v>28409.378890765165</v>
      </c>
      <c r="L127" s="129">
        <f>[1]Série_Histórica!Z124</f>
        <v>22972.920849145285</v>
      </c>
      <c r="M127" s="129">
        <f>[1]Série_Histórica!AA124</f>
        <v>2284682.9349284535</v>
      </c>
      <c r="N127" s="131"/>
    </row>
    <row r="128" spans="1:27" x14ac:dyDescent="0.25">
      <c r="A128" s="173">
        <v>45505</v>
      </c>
      <c r="B128" s="129">
        <f>[1]Série_Histórica!P125</f>
        <v>463431.94743161474</v>
      </c>
      <c r="C128" s="129">
        <f>[1]Série_Histórica!Q125</f>
        <v>126136.09116204035</v>
      </c>
      <c r="D128" s="129">
        <f>[1]Série_Histórica!R125</f>
        <v>84715.319153677512</v>
      </c>
      <c r="E128" s="129">
        <f>[1]Série_Histórica!S125</f>
        <v>29863.04616579751</v>
      </c>
      <c r="F128" s="129">
        <f>[1]Série_Histórica!T125</f>
        <v>63072.677269056476</v>
      </c>
      <c r="G128" s="129">
        <f>[1]Série_Histórica!U125</f>
        <v>1106673.1755671324</v>
      </c>
      <c r="H128" s="129">
        <f>[1]Série_Histórica!V125</f>
        <v>315538.26223170542</v>
      </c>
      <c r="I128" s="129">
        <f>[1]Série_Histórica!W125</f>
        <v>6290.9931147793322</v>
      </c>
      <c r="J128" s="129">
        <f>[1]Série_Histórica!X125</f>
        <v>51827.111364256052</v>
      </c>
      <c r="K128" s="129">
        <f>[1]Série_Histórica!Y125</f>
        <v>27399.928355348908</v>
      </c>
      <c r="L128" s="129">
        <f>[1]Série_Histórica!Z125</f>
        <v>24427.183008907145</v>
      </c>
      <c r="M128" s="129">
        <f>[1]Série_Histórica!AA125</f>
        <v>2247548.6234600595</v>
      </c>
      <c r="N128" s="131"/>
    </row>
    <row r="129" spans="1:27" x14ac:dyDescent="0.25">
      <c r="A129" s="173">
        <v>45536</v>
      </c>
      <c r="B129" s="129">
        <f>[1]Série_Histórica!P126</f>
        <v>454166.42538790463</v>
      </c>
      <c r="C129" s="129">
        <f>[1]Série_Histórica!Q126</f>
        <v>123207.05345654665</v>
      </c>
      <c r="D129" s="129">
        <f>[1]Série_Histórica!R126</f>
        <v>72214.98421536466</v>
      </c>
      <c r="E129" s="129">
        <f>[1]Série_Histórica!S126</f>
        <v>25444.298182421553</v>
      </c>
      <c r="F129" s="129">
        <f>[1]Série_Histórica!T126</f>
        <v>59312.461130218013</v>
      </c>
      <c r="G129" s="129">
        <f>[1]Série_Histórica!U126</f>
        <v>1116786.249768344</v>
      </c>
      <c r="H129" s="129">
        <f>[1]Série_Histórica!V126</f>
        <v>324118.57839280815</v>
      </c>
      <c r="I129" s="129">
        <f>[1]Série_Histórica!W126</f>
        <v>3256.3026577908195</v>
      </c>
      <c r="J129" s="129">
        <f>[1]Série_Histórica!X126</f>
        <v>40368.286057899524</v>
      </c>
      <c r="K129" s="129">
        <f>[1]Série_Histórica!Y126</f>
        <v>26397.946249964923</v>
      </c>
      <c r="L129" s="129">
        <f>[1]Série_Histórica!Z126</f>
        <v>13970.339807934601</v>
      </c>
      <c r="M129" s="129">
        <f>[1]Série_Histórica!AA126</f>
        <v>2218874.6392492983</v>
      </c>
      <c r="N129" s="131"/>
    </row>
    <row r="130" spans="1:27" x14ac:dyDescent="0.25">
      <c r="A130" s="173">
        <v>45566</v>
      </c>
      <c r="B130" s="129">
        <f>[1]Série_Histórica!P127</f>
        <v>459159.80399322731</v>
      </c>
      <c r="C130" s="129">
        <f>[1]Série_Histórica!Q127</f>
        <v>114753.24326083575</v>
      </c>
      <c r="D130" s="129">
        <f>[1]Série_Histórica!R127</f>
        <v>70270.33093748425</v>
      </c>
      <c r="E130" s="129">
        <f>[1]Série_Histórica!S127</f>
        <v>35875.621746920435</v>
      </c>
      <c r="F130" s="129">
        <f>[1]Série_Histórica!T127</f>
        <v>55502.771950026829</v>
      </c>
      <c r="G130" s="129">
        <f>[1]Série_Histórica!U127</f>
        <v>1058013.0498944935</v>
      </c>
      <c r="H130" s="129">
        <f>[1]Série_Histórica!V127</f>
        <v>323516.61993167136</v>
      </c>
      <c r="I130" s="129">
        <f>[1]Série_Histórica!W127</f>
        <v>4084.9191857914971</v>
      </c>
      <c r="J130" s="129">
        <f>[1]Série_Histórica!X127</f>
        <v>39117.807702446582</v>
      </c>
      <c r="K130" s="129">
        <f>[1]Série_Histórica!Y127</f>
        <v>23983.266454548062</v>
      </c>
      <c r="L130" s="129">
        <f>[1]Série_Histórica!Z127</f>
        <v>15134.54124789852</v>
      </c>
      <c r="M130" s="129">
        <f>[1]Série_Histórica!AA127</f>
        <v>2160294.1686028973</v>
      </c>
      <c r="N130" s="131"/>
    </row>
    <row r="131" spans="1:27" x14ac:dyDescent="0.25">
      <c r="A131" s="173">
        <v>45597</v>
      </c>
      <c r="B131" s="129">
        <f>[1]Série_Histórica!P128</f>
        <v>461840.07295139419</v>
      </c>
      <c r="C131" s="129">
        <f>[1]Série_Histórica!Q128</f>
        <v>32732.263401544849</v>
      </c>
      <c r="D131" s="129">
        <f>[1]Série_Histórica!R128</f>
        <v>54245.756294058832</v>
      </c>
      <c r="E131" s="129">
        <f>[1]Série_Histórica!S128</f>
        <v>24698.31972321885</v>
      </c>
      <c r="F131" s="129">
        <f>[1]Série_Histórica!T128</f>
        <v>49685.901917082614</v>
      </c>
      <c r="G131" s="129">
        <f>[1]Série_Histórica!U128</f>
        <v>1097676.1349842576</v>
      </c>
      <c r="H131" s="129">
        <f>[1]Série_Histórica!V128</f>
        <v>323165.86771662184</v>
      </c>
      <c r="I131" s="129">
        <f>[1]Série_Histórica!W128</f>
        <v>3726.6042095850512</v>
      </c>
      <c r="J131" s="129">
        <f>[1]Série_Histórica!X128</f>
        <v>20664.367493494894</v>
      </c>
      <c r="K131" s="129">
        <f>[1]Série_Histórica!Y128</f>
        <v>7291.8458339760009</v>
      </c>
      <c r="L131" s="129">
        <f>[1]Série_Histórica!Z128</f>
        <v>13372.521659518894</v>
      </c>
      <c r="M131" s="129">
        <f>[1]Série_Histórica!AA128</f>
        <v>2068435.2886912588</v>
      </c>
      <c r="N131" s="131"/>
    </row>
    <row r="132" spans="1:27" x14ac:dyDescent="0.25">
      <c r="A132" s="173">
        <v>45627</v>
      </c>
      <c r="B132" s="129">
        <f>[1]Série_Histórica!P129</f>
        <v>555885.07263472932</v>
      </c>
      <c r="C132" s="129">
        <f>[1]Série_Histórica!Q129</f>
        <v>30923.066288255122</v>
      </c>
      <c r="D132" s="129">
        <f>[1]Série_Histórica!R129</f>
        <v>66010.576966853885</v>
      </c>
      <c r="E132" s="129">
        <f>[1]Série_Histórica!S129</f>
        <v>32197.569918912792</v>
      </c>
      <c r="F132" s="129">
        <f>[1]Série_Histórica!T129</f>
        <v>38633.379235991903</v>
      </c>
      <c r="G132" s="129">
        <f>[1]Série_Histórica!U129</f>
        <v>1122124.746451033</v>
      </c>
      <c r="H132" s="129">
        <f>[1]Série_Histórica!V129</f>
        <v>365174.13211154554</v>
      </c>
      <c r="I132" s="129">
        <f>[1]Série_Histórica!W129</f>
        <v>3481.9401447586156</v>
      </c>
      <c r="J132" s="129">
        <f>[1]Série_Histórica!X129</f>
        <v>19387.694588132967</v>
      </c>
      <c r="K132" s="129">
        <f>[1]Série_Histórica!Y129</f>
        <v>6962.9264862113278</v>
      </c>
      <c r="L132" s="129">
        <f>[1]Série_Histórica!Z129</f>
        <v>12424.76810192164</v>
      </c>
      <c r="M132" s="129">
        <f>[1]Série_Histórica!AA129</f>
        <v>2233818.1783402134</v>
      </c>
      <c r="N132" s="131"/>
    </row>
    <row r="133" spans="1:27" x14ac:dyDescent="0.25">
      <c r="A133" s="165">
        <v>2025</v>
      </c>
      <c r="B133" s="122">
        <f>SUM(B134:B145)</f>
        <v>5864281.6493069027</v>
      </c>
      <c r="C133" s="122">
        <f t="shared" ref="C133:L133" si="100">SUM(C134:C145)</f>
        <v>1421104.0942504441</v>
      </c>
      <c r="D133" s="122">
        <f t="shared" si="100"/>
        <v>2067031.030086603</v>
      </c>
      <c r="E133" s="122">
        <f t="shared" si="100"/>
        <v>412167.50303130562</v>
      </c>
      <c r="F133" s="122">
        <f t="shared" si="100"/>
        <v>498082.64950111823</v>
      </c>
      <c r="G133" s="122">
        <f t="shared" si="100"/>
        <v>13079705.412173968</v>
      </c>
      <c r="H133" s="122">
        <f t="shared" si="100"/>
        <v>4010459.0843375153</v>
      </c>
      <c r="I133" s="122">
        <f t="shared" si="100"/>
        <v>85936.418827523899</v>
      </c>
      <c r="J133" s="122">
        <f t="shared" si="100"/>
        <v>630475.10940134001</v>
      </c>
      <c r="K133" s="122">
        <f t="shared" si="100"/>
        <v>277914.59605697234</v>
      </c>
      <c r="L133" s="122">
        <f t="shared" si="100"/>
        <v>352560.51334436773</v>
      </c>
      <c r="M133" s="122">
        <f>SUM(M134:M145)</f>
        <v>28069242.950916722</v>
      </c>
      <c r="N133" s="13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69">
        <v>45658</v>
      </c>
      <c r="B134" s="129">
        <f>[1]Série_Histórica!P130</f>
        <v>431167.28010272264</v>
      </c>
      <c r="C134" s="129">
        <f>[1]Série_Histórica!Q130</f>
        <v>39567.603102111381</v>
      </c>
      <c r="D134" s="129">
        <f>[1]Série_Histórica!R130</f>
        <v>191735.04844328092</v>
      </c>
      <c r="E134" s="129">
        <f>[1]Série_Histórica!S130</f>
        <v>22639.435704902575</v>
      </c>
      <c r="F134" s="129">
        <f>[1]Série_Histórica!T130</f>
        <v>48103.405464163443</v>
      </c>
      <c r="G134" s="129">
        <f>[1]Série_Histórica!U130</f>
        <v>1170525.7621377769</v>
      </c>
      <c r="H134" s="129">
        <f>[1]Série_Histórica!V130</f>
        <v>365345.66819233121</v>
      </c>
      <c r="I134" s="129">
        <f>[1]Série_Histórica!W130</f>
        <v>5123.4739604798406</v>
      </c>
      <c r="J134" s="129">
        <f>[1]Série_Histórica!X130</f>
        <v>22871.796560435519</v>
      </c>
      <c r="K134" s="129">
        <f>[1]Série_Histórica!Y130</f>
        <v>9545.5561356416583</v>
      </c>
      <c r="L134" s="129">
        <f>[1]Série_Histórica!Z130</f>
        <v>13326.240424793861</v>
      </c>
      <c r="M134" s="129">
        <f>[1]Série_Histórica!AA130</f>
        <v>2297079.4736682046</v>
      </c>
      <c r="N134" s="131"/>
    </row>
    <row r="135" spans="1:27" x14ac:dyDescent="0.25">
      <c r="A135" s="169">
        <v>45689</v>
      </c>
      <c r="B135" s="129">
        <f>[1]Série_Histórica!P131</f>
        <v>457791.2237547214</v>
      </c>
      <c r="C135" s="129">
        <f>[1]Série_Histórica!Q131</f>
        <v>32604.955605953881</v>
      </c>
      <c r="D135" s="129">
        <f>[1]Série_Histórica!R131</f>
        <v>644056.29831658921</v>
      </c>
      <c r="E135" s="129">
        <f>[1]Série_Histórica!S131</f>
        <v>25840.819535088558</v>
      </c>
      <c r="F135" s="129">
        <f>[1]Série_Histórica!T131</f>
        <v>45866.901528805938</v>
      </c>
      <c r="G135" s="129">
        <f>[1]Série_Histórica!U131</f>
        <v>963160.30827373697</v>
      </c>
      <c r="H135" s="129">
        <f>[1]Série_Histórica!V131</f>
        <v>305614.59715876222</v>
      </c>
      <c r="I135" s="129">
        <f>[1]Série_Histórica!W131</f>
        <v>5047.6557637276373</v>
      </c>
      <c r="J135" s="129">
        <f>[1]Série_Histórica!X131</f>
        <v>20304.716433424488</v>
      </c>
      <c r="K135" s="129">
        <f>[1]Série_Histórica!Y131</f>
        <v>7948.8851913110948</v>
      </c>
      <c r="L135" s="129">
        <f>[1]Série_Histórica!Z131</f>
        <v>12355.831242113392</v>
      </c>
      <c r="M135" s="129">
        <f>[1]Série_Histórica!AA131</f>
        <v>2500287.4763708101</v>
      </c>
    </row>
    <row r="136" spans="1:27" x14ac:dyDescent="0.25">
      <c r="A136" s="169">
        <v>45717</v>
      </c>
      <c r="B136" s="129">
        <f>[1]Série_Histórica!P132</f>
        <v>455073.82617419522</v>
      </c>
      <c r="C136" s="129">
        <f>[1]Série_Histórica!Q132</f>
        <v>31759.839978884542</v>
      </c>
      <c r="D136" s="129">
        <f>[1]Série_Histórica!R132</f>
        <v>179055.64526668531</v>
      </c>
      <c r="E136" s="129">
        <f>[1]Série_Histórica!S132</f>
        <v>26127.616928123432</v>
      </c>
      <c r="F136" s="129">
        <f>[1]Série_Histórica!T132</f>
        <v>43128.520620245894</v>
      </c>
      <c r="G136" s="129">
        <f>[1]Série_Histórica!U132</f>
        <v>1018632.4102047215</v>
      </c>
      <c r="H136" s="129">
        <f>[1]Série_Histórica!V132</f>
        <v>306429.5794961559</v>
      </c>
      <c r="I136" s="129">
        <f>[1]Série_Histórica!W132</f>
        <v>3958.1048725853625</v>
      </c>
      <c r="J136" s="129">
        <f>[1]Série_Histórica!X132</f>
        <v>18418.026058259569</v>
      </c>
      <c r="K136" s="129">
        <f>[1]Série_Histórica!Y132</f>
        <v>7379.9856352962006</v>
      </c>
      <c r="L136" s="129">
        <f>[1]Série_Histórica!Z132</f>
        <v>11038.040422963368</v>
      </c>
      <c r="M136" s="129">
        <f>[1]Série_Histórica!AA132</f>
        <v>2082583.5695998569</v>
      </c>
    </row>
    <row r="137" spans="1:27" x14ac:dyDescent="0.25">
      <c r="A137" s="169">
        <v>45748</v>
      </c>
      <c r="B137" s="129">
        <f>[1]Série_Histórica!P133</f>
        <v>440805.80255748105</v>
      </c>
      <c r="C137" s="129">
        <f>[1]Série_Histórica!Q133</f>
        <v>58567.074865986629</v>
      </c>
      <c r="D137" s="129">
        <f>[1]Série_Histórica!R133</f>
        <v>177704.88258174586</v>
      </c>
      <c r="E137" s="129">
        <f>[1]Série_Histórica!S133</f>
        <v>27080.856630416372</v>
      </c>
      <c r="F137" s="129">
        <f>[1]Série_Histórica!T133</f>
        <v>42249.843569989185</v>
      </c>
      <c r="G137" s="129">
        <f>[1]Série_Histórica!U133</f>
        <v>1065865.8551786612</v>
      </c>
      <c r="H137" s="129">
        <f>[1]Série_Histórica!V133</f>
        <v>313631.99931308988</v>
      </c>
      <c r="I137" s="129">
        <f>[1]Série_Histórica!W133</f>
        <v>4711.0141403930575</v>
      </c>
      <c r="J137" s="129">
        <f>[1]Série_Histórica!X133</f>
        <v>23125.567950696575</v>
      </c>
      <c r="K137" s="129">
        <f>[1]Série_Histórica!Y133</f>
        <v>11980.394874309543</v>
      </c>
      <c r="L137" s="129">
        <f>[1]Série_Histórica!Z133</f>
        <v>11145.173076387033</v>
      </c>
      <c r="M137" s="129">
        <f>[1]Série_Histórica!AA133</f>
        <v>2153742.8967884602</v>
      </c>
    </row>
    <row r="138" spans="1:27" x14ac:dyDescent="0.25">
      <c r="A138" s="169">
        <v>45778</v>
      </c>
      <c r="B138" s="129">
        <f>[1]Série_Histórica!P134</f>
        <v>445445.9782385435</v>
      </c>
      <c r="C138" s="129">
        <f>[1]Série_Histórica!Q134</f>
        <v>613617.41038886504</v>
      </c>
      <c r="D138" s="129">
        <f>[1]Série_Histórica!R134</f>
        <v>171095.02306826954</v>
      </c>
      <c r="E138" s="129">
        <f>[1]Série_Histórica!S134</f>
        <v>26102.708904655487</v>
      </c>
      <c r="F138" s="129">
        <f>[1]Série_Histórica!T134</f>
        <v>39876.894845739487</v>
      </c>
      <c r="G138" s="129">
        <f>[1]Série_Histórica!U134</f>
        <v>1021937.4261094971</v>
      </c>
      <c r="H138" s="129">
        <f>[1]Série_Histórica!V134</f>
        <v>318439.44950261823</v>
      </c>
      <c r="I138" s="129">
        <f>[1]Série_Histórica!W134</f>
        <v>4744.7046394992976</v>
      </c>
      <c r="J138" s="129">
        <f>[1]Série_Histórica!X134</f>
        <v>116957.62749303774</v>
      </c>
      <c r="K138" s="129">
        <f>[1]Série_Histórica!Y134</f>
        <v>104759.06332379032</v>
      </c>
      <c r="L138" s="129">
        <f>[1]Série_Histórica!Z134</f>
        <v>12198.564169247416</v>
      </c>
      <c r="M138" s="129">
        <f>[1]Série_Histórica!AA134</f>
        <v>2758217.2231907248</v>
      </c>
    </row>
    <row r="139" spans="1:27" x14ac:dyDescent="0.25">
      <c r="A139" s="169">
        <v>45809</v>
      </c>
      <c r="B139" s="129">
        <f>[1]Série_Histórica!P135</f>
        <v>418146.64825532836</v>
      </c>
      <c r="C139" s="129">
        <f>[1]Série_Histórica!Q135</f>
        <v>114004.39730374784</v>
      </c>
      <c r="D139" s="129">
        <f>[1]Série_Histórica!R135</f>
        <v>166128.4790799765</v>
      </c>
      <c r="E139" s="129">
        <f>[1]Série_Histórica!S135</f>
        <v>28269.257574735664</v>
      </c>
      <c r="F139" s="129">
        <f>[1]Série_Histórica!T135</f>
        <v>38971.686689472343</v>
      </c>
      <c r="G139" s="129">
        <f>[1]Série_Histórica!U135</f>
        <v>1070021.5598020053</v>
      </c>
      <c r="H139" s="129">
        <f>[1]Série_Histórica!V135</f>
        <v>322897.44444429135</v>
      </c>
      <c r="I139" s="129">
        <f>[1]Série_Histórica!W135</f>
        <v>3159.8897108705801</v>
      </c>
      <c r="J139" s="129">
        <f>[1]Série_Histórica!X135</f>
        <v>35611.787460862513</v>
      </c>
      <c r="K139" s="129">
        <f>[1]Série_Histórica!Y135</f>
        <v>24248.146231462964</v>
      </c>
      <c r="L139" s="129">
        <f>[1]Série_Histórica!Z135</f>
        <v>11363.641229399549</v>
      </c>
      <c r="M139" s="129">
        <f>[1]Série_Histórica!AA135</f>
        <v>2197211.1503212908</v>
      </c>
    </row>
    <row r="140" spans="1:27" x14ac:dyDescent="0.25">
      <c r="A140" s="169">
        <v>45839</v>
      </c>
      <c r="B140" s="159">
        <f>[1]Série_Histórica!P136</f>
        <v>474362.76708626805</v>
      </c>
      <c r="C140" s="159">
        <f>[1]Série_Histórica!Q136</f>
        <v>121821.11264030206</v>
      </c>
      <c r="D140" s="159">
        <f>[1]Série_Histórica!R136</f>
        <v>170589.76297406596</v>
      </c>
      <c r="E140" s="159">
        <f>[1]Série_Histórica!S136</f>
        <v>29181.570475788885</v>
      </c>
      <c r="F140" s="159">
        <f>[1]Série_Histórica!T136</f>
        <v>42449.641649584686</v>
      </c>
      <c r="G140" s="159">
        <f>[1]Série_Histórica!U136</f>
        <v>1109762.0420607794</v>
      </c>
      <c r="H140" s="159">
        <f>[1]Série_Histórica!V136</f>
        <v>331830.48924751574</v>
      </c>
      <c r="I140" s="159">
        <f>[1]Série_Histórica!W136</f>
        <v>12340.412402529053</v>
      </c>
      <c r="J140" s="159">
        <f>[1]Série_Histórica!X136</f>
        <v>45334.929571203167</v>
      </c>
      <c r="K140" s="159">
        <f>[1]Série_Histórica!Y136</f>
        <v>25984.20717030513</v>
      </c>
      <c r="L140" s="159">
        <f>[1]Série_Histórica!Z136</f>
        <v>19350.722400898037</v>
      </c>
      <c r="M140" s="159">
        <f>[1]Série_Histórica!AA136</f>
        <v>2337672.7281080368</v>
      </c>
    </row>
    <row r="141" spans="1:27" x14ac:dyDescent="0.25">
      <c r="A141" s="169">
        <v>45870</v>
      </c>
      <c r="B141" s="186">
        <f>[1]Série_Histórica!P137</f>
        <v>451841.60756229423</v>
      </c>
      <c r="C141" s="186">
        <f>[1]Série_Histórica!Q137</f>
        <v>119811.90490470038</v>
      </c>
      <c r="D141" s="186">
        <f>[1]Série_Histórica!R137</f>
        <v>83120.632381977397</v>
      </c>
      <c r="E141" s="186">
        <f>[1]Série_Histórica!S137</f>
        <v>28978.39043995578</v>
      </c>
      <c r="F141" s="186">
        <f>[1]Série_Histórica!T137</f>
        <v>38294.894306710325</v>
      </c>
      <c r="G141" s="186">
        <f>[1]Série_Histórica!U137</f>
        <v>1091636.7406144766</v>
      </c>
      <c r="H141" s="186">
        <f>[1]Série_Histórica!V137</f>
        <v>343785.57795663958</v>
      </c>
      <c r="I141" s="186">
        <f>[1]Série_Histórica!W137</f>
        <v>5774.3678676680001</v>
      </c>
      <c r="J141" s="186">
        <f>[1]Série_Histórica!X137</f>
        <v>40637.978919744266</v>
      </c>
      <c r="K141" s="186">
        <f>[1]Série_Histórica!Y137</f>
        <v>26484.671813870795</v>
      </c>
      <c r="L141" s="186">
        <f>[1]Série_Histórica!Z137</f>
        <v>14153.307105873471</v>
      </c>
      <c r="M141" s="186">
        <f>[1]Série_Histórica!AA137</f>
        <v>2203882.094954167</v>
      </c>
    </row>
    <row r="142" spans="1:27" x14ac:dyDescent="0.25">
      <c r="A142" s="169">
        <v>45901</v>
      </c>
      <c r="B142" s="186">
        <f>[1]Série_Histórica!P138</f>
        <v>474460.72867373284</v>
      </c>
      <c r="C142" s="186">
        <f>[1]Série_Histórica!Q138</f>
        <v>118230.20828928199</v>
      </c>
      <c r="D142" s="186">
        <f>[1]Série_Histórica!R138</f>
        <v>78526.027819698138</v>
      </c>
      <c r="E142" s="186">
        <f>[1]Série_Histórica!S138</f>
        <v>25709.856211689697</v>
      </c>
      <c r="F142" s="186">
        <f>[1]Série_Histórica!T138</f>
        <v>38976.463938854635</v>
      </c>
      <c r="G142" s="186">
        <f>[1]Série_Histórica!U138</f>
        <v>1041862.8011181565</v>
      </c>
      <c r="H142" s="186">
        <f>[1]Série_Histórica!V138</f>
        <v>333090.66446598177</v>
      </c>
      <c r="I142" s="186">
        <f>[1]Série_Histórica!W138</f>
        <v>15392.410618218501</v>
      </c>
      <c r="J142" s="186">
        <f>[1]Série_Histórica!X138</f>
        <v>39709.530505138719</v>
      </c>
      <c r="K142" s="186">
        <f>[1]Série_Histórica!Y138</f>
        <v>23957.816851614763</v>
      </c>
      <c r="L142" s="186">
        <f>[1]Série_Histórica!Z138</f>
        <v>15751.713653523955</v>
      </c>
      <c r="M142" s="186">
        <f>[1]Série_Histórica!AA138</f>
        <v>2165958.6916407528</v>
      </c>
    </row>
    <row r="143" spans="1:27" x14ac:dyDescent="0.25">
      <c r="A143" s="169">
        <v>45931</v>
      </c>
      <c r="B143" s="186">
        <f>[1]Série_Histórica!P139</f>
        <v>451452.30379448581</v>
      </c>
      <c r="C143" s="186">
        <f>[1]Série_Histórica!Q139</f>
        <v>109700.6302703254</v>
      </c>
      <c r="D143" s="186">
        <f>[1]Série_Histórica!R139</f>
        <v>73690.906065552379</v>
      </c>
      <c r="E143" s="186">
        <f>[1]Série_Histórica!S139</f>
        <v>29249.697993650523</v>
      </c>
      <c r="F143" s="186">
        <f>[1]Série_Histórica!T139</f>
        <v>40995.230973397978</v>
      </c>
      <c r="G143" s="186">
        <f>[1]Série_Histórica!U139</f>
        <v>1172097.8172987946</v>
      </c>
      <c r="H143" s="186">
        <f>[1]Série_Histórica!V139</f>
        <v>348368.10887457128</v>
      </c>
      <c r="I143" s="186">
        <f>[1]Série_Histórica!W139</f>
        <v>13692.761166561462</v>
      </c>
      <c r="J143" s="186">
        <f>[1]Série_Histórica!X139</f>
        <v>35831.872585090612</v>
      </c>
      <c r="K143" s="186">
        <f>[1]Série_Histórica!Y139</f>
        <v>21450.362324730904</v>
      </c>
      <c r="L143" s="186">
        <f>[1]Série_Histórica!Z139</f>
        <v>14381.510260359708</v>
      </c>
      <c r="M143" s="186">
        <f>[1]Série_Histórica!AA139</f>
        <v>2275079.3290224299</v>
      </c>
    </row>
    <row r="144" spans="1:27" x14ac:dyDescent="0.25">
      <c r="A144" s="169">
        <v>45962</v>
      </c>
      <c r="B144" s="186">
        <f>[1]Série_Histórica!P140</f>
        <v>465563.59651266196</v>
      </c>
      <c r="C144" s="186">
        <f>[1]Série_Histórica!Q140</f>
        <v>28688.716461951473</v>
      </c>
      <c r="D144" s="186">
        <f>[1]Série_Histórica!R140</f>
        <v>61622.338853656169</v>
      </c>
      <c r="E144" s="186">
        <f>[1]Série_Histórica!S140</f>
        <v>99905.734573471418</v>
      </c>
      <c r="F144" s="186">
        <f>[1]Série_Histórica!T140</f>
        <v>36362.996408803039</v>
      </c>
      <c r="G144" s="186">
        <f>[1]Série_Histórica!U140</f>
        <v>1158710.3414994683</v>
      </c>
      <c r="H144" s="186">
        <f>[1]Série_Histórica!V140</f>
        <v>356614.04976138461</v>
      </c>
      <c r="I144" s="186">
        <f>[1]Série_Histórica!W140</f>
        <v>6184.3460495250802</v>
      </c>
      <c r="J144" s="186">
        <f>[1]Série_Histórica!X140</f>
        <v>20414.8735290435</v>
      </c>
      <c r="K144" s="186">
        <f>[1]Série_Histórica!Y140</f>
        <v>6492.7613372167662</v>
      </c>
      <c r="L144" s="186">
        <f>[1]Série_Histórica!Z140</f>
        <v>13922.112191826734</v>
      </c>
      <c r="M144" s="186">
        <f>[1]Série_Histórica!AA140</f>
        <v>2234066.9936499661</v>
      </c>
    </row>
    <row r="145" spans="1:15" x14ac:dyDescent="0.25">
      <c r="A145" s="169">
        <v>45992</v>
      </c>
      <c r="B145" s="186">
        <f>[1]Série_Histórica!P141</f>
        <v>898169.88659446768</v>
      </c>
      <c r="C145" s="186">
        <f>[1]Série_Histórica!Q141</f>
        <v>32730.240438333705</v>
      </c>
      <c r="D145" s="186">
        <f>[1]Série_Histórica!R141</f>
        <v>69705.985235105472</v>
      </c>
      <c r="E145" s="186">
        <f>[1]Série_Histórica!S141</f>
        <v>43081.558058827228</v>
      </c>
      <c r="F145" s="186">
        <f>[1]Série_Histórica!T141</f>
        <v>42806.169505351296</v>
      </c>
      <c r="G145" s="186">
        <f>[1]Série_Histórica!U141</f>
        <v>1195492.347875894</v>
      </c>
      <c r="H145" s="186">
        <f>[1]Série_Histórica!V141</f>
        <v>364411.45592417329</v>
      </c>
      <c r="I145" s="186">
        <f>[1]Série_Histórica!W141</f>
        <v>5807.2776354660255</v>
      </c>
      <c r="J145" s="186">
        <f>[1]Série_Histórica!X141</f>
        <v>211256.40233440333</v>
      </c>
      <c r="K145" s="186">
        <f>[1]Série_Histórica!Y141</f>
        <v>7682.7451674221747</v>
      </c>
      <c r="L145" s="186">
        <f>[1]Série_Histórica!Z141</f>
        <v>203573.65716698117</v>
      </c>
      <c r="M145" s="186">
        <f>[1]Série_Histórica!AA141</f>
        <v>2863461.3236020217</v>
      </c>
    </row>
    <row r="146" spans="1:15" x14ac:dyDescent="0.25">
      <c r="A146" s="165">
        <v>2026</v>
      </c>
      <c r="B146" s="193">
        <f>SUM(B147:B159)</f>
        <v>1972459.0339248015</v>
      </c>
      <c r="C146" s="193">
        <f t="shared" ref="C146:M146" si="101">SUM(C147:C159)</f>
        <v>171606.72722649798</v>
      </c>
      <c r="D146" s="193">
        <f t="shared" si="101"/>
        <v>1222344.9376045819</v>
      </c>
      <c r="E146" s="193">
        <f t="shared" si="101"/>
        <v>102713.53054951002</v>
      </c>
      <c r="F146" s="193">
        <f t="shared" si="101"/>
        <v>145679.79877103277</v>
      </c>
      <c r="G146" s="193">
        <f t="shared" si="101"/>
        <v>4507883.2206144538</v>
      </c>
      <c r="H146" s="193">
        <f t="shared" si="101"/>
        <v>1366948.0377131845</v>
      </c>
      <c r="I146" s="193">
        <f t="shared" si="101"/>
        <v>14731.955613510834</v>
      </c>
      <c r="J146" s="193">
        <f t="shared" si="101"/>
        <v>217745.81244288755</v>
      </c>
      <c r="K146" s="193">
        <f t="shared" si="101"/>
        <v>39143.427113831844</v>
      </c>
      <c r="L146" s="193">
        <f t="shared" si="101"/>
        <v>178602.38532905572</v>
      </c>
      <c r="M146" s="193">
        <f t="shared" si="101"/>
        <v>9722113.0544604603</v>
      </c>
    </row>
    <row r="147" spans="1:15" x14ac:dyDescent="0.25">
      <c r="A147" s="169">
        <v>46023</v>
      </c>
      <c r="B147" s="186">
        <f>[1]Série_Histórica!P142</f>
        <v>452691.65809951193</v>
      </c>
      <c r="C147" s="186">
        <f>[1]Série_Histórica!Q142</f>
        <v>42629.292656476136</v>
      </c>
      <c r="D147" s="186">
        <f>[1]Série_Histórica!R142</f>
        <v>188218.38149223241</v>
      </c>
      <c r="E147" s="186">
        <f>[1]Série_Histórica!S142</f>
        <v>29390.761918410066</v>
      </c>
      <c r="F147" s="186">
        <f>[1]Série_Histórica!T142</f>
        <v>35791.358706084648</v>
      </c>
      <c r="G147" s="186">
        <f>[1]Série_Histórica!U142</f>
        <v>1254613.7783532334</v>
      </c>
      <c r="H147" s="186">
        <f>[1]Série_Histórica!V142</f>
        <v>409601.2591426631</v>
      </c>
      <c r="I147" s="186">
        <f>[1]Série_Histórica!W142</f>
        <v>4792.932294921834</v>
      </c>
      <c r="J147" s="186">
        <f>[1]Série_Histórica!X142</f>
        <v>48036.051951561043</v>
      </c>
      <c r="K147" s="186">
        <f>[1]Série_Histórica!Y142</f>
        <v>9930.0447957436336</v>
      </c>
      <c r="L147" s="186">
        <f>[1]Série_Histórica!Z142</f>
        <v>38106.00715581741</v>
      </c>
      <c r="M147" s="186">
        <f>[1]Série_Histórica!AA142</f>
        <v>2465765.4746150947</v>
      </c>
    </row>
    <row r="148" spans="1:15" x14ac:dyDescent="0.25">
      <c r="A148" s="169">
        <v>46055</v>
      </c>
      <c r="B148" s="186">
        <f>[1]Série_Histórica!P143</f>
        <v>484233.93457814376</v>
      </c>
      <c r="C148" s="186">
        <f>[1]Série_Histórica!Q143</f>
        <v>32754.109617894865</v>
      </c>
      <c r="D148" s="186">
        <f>[1]Série_Histórica!R143</f>
        <v>648764.84173536452</v>
      </c>
      <c r="E148" s="186">
        <f>[1]Série_Histórica!S143</f>
        <v>22691.150470962955</v>
      </c>
      <c r="F148" s="186">
        <f>[1]Série_Histórica!T143</f>
        <v>33138.029479004152</v>
      </c>
      <c r="G148" s="186">
        <f>[1]Série_Histórica!U143</f>
        <v>1032942.5084152158</v>
      </c>
      <c r="H148" s="186">
        <f>[1]Série_Histórica!V143</f>
        <v>311858.64715092734</v>
      </c>
      <c r="I148" s="186">
        <f>[1]Série_Histórica!W143</f>
        <v>2437.9672177470034</v>
      </c>
      <c r="J148" s="186">
        <f>[1]Série_Histórica!X143</f>
        <v>76058.820437712537</v>
      </c>
      <c r="K148" s="186">
        <f>[1]Série_Histórica!Y143</f>
        <v>7622.3822559002128</v>
      </c>
      <c r="L148" s="186">
        <f>[1]Série_Histórica!Z143</f>
        <v>68436.438181812322</v>
      </c>
      <c r="M148" s="186">
        <f>[1]Série_Histórica!AA143</f>
        <v>2644880.0091029732</v>
      </c>
    </row>
    <row r="149" spans="1:15" x14ac:dyDescent="0.25">
      <c r="A149" s="169">
        <v>46087</v>
      </c>
      <c r="B149" s="186">
        <f>[1]Série_Histórica!P144</f>
        <v>495141.80202714581</v>
      </c>
      <c r="C149" s="186">
        <f>[1]Série_Histórica!Q144</f>
        <v>36440.806532126975</v>
      </c>
      <c r="D149" s="186">
        <f>[1]Série_Histórica!R144</f>
        <v>207013.45783698486</v>
      </c>
      <c r="E149" s="186">
        <f>[1]Série_Histórica!S144</f>
        <v>28561.811560136994</v>
      </c>
      <c r="F149" s="186">
        <f>[1]Série_Histórica!T144</f>
        <v>40813.775545943987</v>
      </c>
      <c r="G149" s="186">
        <f>[1]Série_Histórica!U144</f>
        <v>989688.7431260047</v>
      </c>
      <c r="H149" s="186">
        <f>[1]Série_Histórica!V144</f>
        <v>324557.34814959398</v>
      </c>
      <c r="I149" s="186">
        <f>[1]Série_Histórica!W144</f>
        <v>4828.277630841998</v>
      </c>
      <c r="J149" s="186">
        <f>[1]Série_Histórica!X144</f>
        <v>54433.025793613982</v>
      </c>
      <c r="K149" s="186">
        <f>[1]Série_Histórica!Y144</f>
        <v>8382.2945221879982</v>
      </c>
      <c r="L149" s="186">
        <f>[1]Série_Histórica!Z144</f>
        <v>46050.731271425982</v>
      </c>
      <c r="M149" s="186">
        <f>[1]Série_Histórica!AA144</f>
        <v>2181479.0482023931</v>
      </c>
    </row>
    <row r="150" spans="1:15" x14ac:dyDescent="0.25">
      <c r="A150" s="169">
        <v>46119</v>
      </c>
      <c r="B150" s="186">
        <f>[1]Série_Histórica!P145</f>
        <v>540391.63922000001</v>
      </c>
      <c r="C150" s="186">
        <f>[1]Série_Histórica!Q145</f>
        <v>59782.51842</v>
      </c>
      <c r="D150" s="186">
        <f>[1]Série_Histórica!R145</f>
        <v>178348.25654</v>
      </c>
      <c r="E150" s="186">
        <f>[1]Série_Histórica!S145</f>
        <v>22069.806599999996</v>
      </c>
      <c r="F150" s="186">
        <f>[1]Série_Histórica!T145</f>
        <v>35936.635040000001</v>
      </c>
      <c r="G150" s="186">
        <f>[1]Série_Histórica!U145</f>
        <v>1230638.1907199998</v>
      </c>
      <c r="H150" s="186">
        <f>[1]Série_Histórica!V145</f>
        <v>320930.78327000007</v>
      </c>
      <c r="I150" s="186">
        <f>[1]Série_Histórica!W145</f>
        <v>2672.7784699999997</v>
      </c>
      <c r="J150" s="186">
        <f>[1]Série_Histórica!X145</f>
        <v>39217.91425999999</v>
      </c>
      <c r="K150" s="186">
        <f>[1]Série_Histórica!Y145</f>
        <v>13208.705539999999</v>
      </c>
      <c r="L150" s="186">
        <f>[1]Série_Histórica!Z145</f>
        <v>26009.208719999991</v>
      </c>
      <c r="M150" s="186">
        <f>[1]Série_Histórica!AA145</f>
        <v>2429988.5225399998</v>
      </c>
    </row>
    <row r="151" spans="1:15" x14ac:dyDescent="0.25">
      <c r="A151" s="71" t="s">
        <v>84</v>
      </c>
      <c r="M151" s="124"/>
      <c r="N151" s="123"/>
      <c r="O151" s="123"/>
    </row>
    <row r="152" spans="1:15" x14ac:dyDescent="0.25">
      <c r="A152" s="71" t="s">
        <v>127</v>
      </c>
      <c r="J152" s="123"/>
      <c r="K152" s="123"/>
      <c r="L152" s="123"/>
      <c r="M152" s="123"/>
      <c r="N152" s="123"/>
      <c r="O152" s="123"/>
    </row>
    <row r="153" spans="1:15" x14ac:dyDescent="0.25">
      <c r="A153" s="71" t="s">
        <v>153</v>
      </c>
      <c r="J153" s="123"/>
      <c r="K153" s="123"/>
      <c r="L153" s="123"/>
      <c r="M153" s="123"/>
    </row>
    <row r="154" spans="1:15" x14ac:dyDescent="0.25">
      <c r="A154" s="76" t="s">
        <v>161</v>
      </c>
    </row>
    <row r="161" spans="2:21" x14ac:dyDescent="0.25">
      <c r="P161" s="123"/>
      <c r="Q161" s="123"/>
      <c r="R161" s="123"/>
      <c r="S161" s="123"/>
      <c r="T161" s="123"/>
      <c r="U161" s="123"/>
    </row>
    <row r="162" spans="2:21" x14ac:dyDescent="0.25">
      <c r="P162" s="123"/>
      <c r="Q162" s="123"/>
      <c r="R162" s="123"/>
      <c r="S162" s="123"/>
      <c r="T162" s="123"/>
      <c r="U162" s="123"/>
    </row>
    <row r="163" spans="2:21" x14ac:dyDescent="0.25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</row>
    <row r="164" spans="2:21" x14ac:dyDescent="0.25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</row>
    <row r="167" spans="2:21" x14ac:dyDescent="0.25">
      <c r="K167" t="s">
        <v>112</v>
      </c>
    </row>
  </sheetData>
  <phoneticPr fontId="48" type="noConversion"/>
  <pageMargins left="0.7" right="0.7" top="0.75" bottom="0.75" header="0.3" footer="0.3"/>
  <pageSetup paperSize="9" scale="41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showGridLines="0" zoomScale="90" zoomScaleNormal="90" workbookViewId="0">
      <pane ySplit="2" topLeftCell="A126" activePane="bottomLeft" state="frozen"/>
      <selection pane="bottomLeft" activeCell="B138" sqref="B138"/>
    </sheetView>
  </sheetViews>
  <sheetFormatPr defaultRowHeight="13.2" x14ac:dyDescent="0.25"/>
  <cols>
    <col min="1" max="1" width="11.109375" style="79" customWidth="1"/>
    <col min="2" max="2" width="13.6640625" style="79" bestFit="1" customWidth="1"/>
    <col min="3" max="3" width="14.5546875" style="79" customWidth="1"/>
    <col min="4" max="4" width="11.33203125" style="79" bestFit="1" customWidth="1"/>
    <col min="5" max="5" width="13.5546875" style="79" customWidth="1"/>
    <col min="6" max="6" width="12" style="79" bestFit="1" customWidth="1"/>
    <col min="7" max="8" width="11" style="79" bestFit="1" customWidth="1"/>
    <col min="9" max="9" width="15.109375" style="79" bestFit="1" customWidth="1"/>
    <col min="10" max="10" width="15.5546875" style="79" bestFit="1" customWidth="1"/>
    <col min="11" max="11" width="15.5546875" style="79" customWidth="1"/>
    <col min="12" max="12" width="11.33203125" style="79" bestFit="1" customWidth="1"/>
    <col min="13" max="13" width="12.33203125" style="79" bestFit="1" customWidth="1"/>
    <col min="14" max="14" width="12.44140625" style="79" customWidth="1"/>
    <col min="15" max="221" width="8.88671875" style="79"/>
    <col min="222" max="222" width="19.33203125" style="79" customWidth="1"/>
    <col min="223" max="223" width="15.33203125" style="79" bestFit="1" customWidth="1"/>
    <col min="224" max="224" width="13.33203125" style="79" customWidth="1"/>
    <col min="225" max="225" width="13.6640625" style="79" customWidth="1"/>
    <col min="226" max="226" width="14.109375" style="79" customWidth="1"/>
    <col min="227" max="227" width="13.33203125" style="79" customWidth="1"/>
    <col min="228" max="228" width="12" style="79" customWidth="1"/>
    <col min="229" max="229" width="13.109375" style="79" customWidth="1"/>
    <col min="230" max="230" width="15" style="79" customWidth="1"/>
    <col min="231" max="231" width="0" style="79" hidden="1" customWidth="1"/>
    <col min="232" max="234" width="13.109375" style="79" customWidth="1"/>
    <col min="235" max="235" width="15.33203125" style="79" bestFit="1" customWidth="1"/>
    <col min="236" max="236" width="11.5546875" style="79" customWidth="1"/>
    <col min="237" max="237" width="13" style="79" customWidth="1"/>
    <col min="238" max="238" width="19.6640625" style="79" customWidth="1"/>
    <col min="239" max="239" width="12.33203125" style="79" bestFit="1" customWidth="1"/>
    <col min="240" max="240" width="19.5546875" style="79" customWidth="1"/>
    <col min="241" max="241" width="14.88671875" style="79" customWidth="1"/>
    <col min="242" max="242" width="15" style="79" bestFit="1" customWidth="1"/>
    <col min="243" max="243" width="17.44140625" style="79" customWidth="1"/>
    <col min="244" max="244" width="13.109375" style="79" customWidth="1"/>
    <col min="245" max="245" width="12.5546875" style="79" customWidth="1"/>
    <col min="246" max="246" width="13.109375" style="79" customWidth="1"/>
    <col min="247" max="247" width="8.88671875" style="79"/>
    <col min="248" max="248" width="14.6640625" style="79" customWidth="1"/>
    <col min="249" max="249" width="11.44140625" style="79" customWidth="1"/>
    <col min="250" max="250" width="11.109375" style="79" customWidth="1"/>
    <col min="251" max="251" width="10.44140625" style="79" customWidth="1"/>
    <col min="252" max="252" width="10.6640625" style="79" customWidth="1"/>
    <col min="253" max="253" width="11.44140625" style="79" customWidth="1"/>
    <col min="254" max="477" width="8.88671875" style="79"/>
    <col min="478" max="478" width="19.33203125" style="79" customWidth="1"/>
    <col min="479" max="479" width="15.33203125" style="79" bestFit="1" customWidth="1"/>
    <col min="480" max="480" width="13.33203125" style="79" customWidth="1"/>
    <col min="481" max="481" width="13.6640625" style="79" customWidth="1"/>
    <col min="482" max="482" width="14.109375" style="79" customWidth="1"/>
    <col min="483" max="483" width="13.33203125" style="79" customWidth="1"/>
    <col min="484" max="484" width="12" style="79" customWidth="1"/>
    <col min="485" max="485" width="13.109375" style="79" customWidth="1"/>
    <col min="486" max="486" width="15" style="79" customWidth="1"/>
    <col min="487" max="487" width="0" style="79" hidden="1" customWidth="1"/>
    <col min="488" max="490" width="13.109375" style="79" customWidth="1"/>
    <col min="491" max="491" width="15.33203125" style="79" bestFit="1" customWidth="1"/>
    <col min="492" max="492" width="11.5546875" style="79" customWidth="1"/>
    <col min="493" max="493" width="13" style="79" customWidth="1"/>
    <col min="494" max="494" width="19.6640625" style="79" customWidth="1"/>
    <col min="495" max="495" width="12.33203125" style="79" bestFit="1" customWidth="1"/>
    <col min="496" max="496" width="19.5546875" style="79" customWidth="1"/>
    <col min="497" max="497" width="14.88671875" style="79" customWidth="1"/>
    <col min="498" max="498" width="15" style="79" bestFit="1" customWidth="1"/>
    <col min="499" max="499" width="17.44140625" style="79" customWidth="1"/>
    <col min="500" max="500" width="13.109375" style="79" customWidth="1"/>
    <col min="501" max="501" width="12.5546875" style="79" customWidth="1"/>
    <col min="502" max="502" width="13.109375" style="79" customWidth="1"/>
    <col min="503" max="503" width="8.88671875" style="79"/>
    <col min="504" max="504" width="14.6640625" style="79" customWidth="1"/>
    <col min="505" max="505" width="11.44140625" style="79" customWidth="1"/>
    <col min="506" max="506" width="11.109375" style="79" customWidth="1"/>
    <col min="507" max="507" width="10.44140625" style="79" customWidth="1"/>
    <col min="508" max="508" width="10.6640625" style="79" customWidth="1"/>
    <col min="509" max="509" width="11.44140625" style="79" customWidth="1"/>
    <col min="510" max="733" width="8.88671875" style="79"/>
    <col min="734" max="734" width="19.33203125" style="79" customWidth="1"/>
    <col min="735" max="735" width="15.33203125" style="79" bestFit="1" customWidth="1"/>
    <col min="736" max="736" width="13.33203125" style="79" customWidth="1"/>
    <col min="737" max="737" width="13.6640625" style="79" customWidth="1"/>
    <col min="738" max="738" width="14.109375" style="79" customWidth="1"/>
    <col min="739" max="739" width="13.33203125" style="79" customWidth="1"/>
    <col min="740" max="740" width="12" style="79" customWidth="1"/>
    <col min="741" max="741" width="13.109375" style="79" customWidth="1"/>
    <col min="742" max="742" width="15" style="79" customWidth="1"/>
    <col min="743" max="743" width="0" style="79" hidden="1" customWidth="1"/>
    <col min="744" max="746" width="13.109375" style="79" customWidth="1"/>
    <col min="747" max="747" width="15.33203125" style="79" bestFit="1" customWidth="1"/>
    <col min="748" max="748" width="11.5546875" style="79" customWidth="1"/>
    <col min="749" max="749" width="13" style="79" customWidth="1"/>
    <col min="750" max="750" width="19.6640625" style="79" customWidth="1"/>
    <col min="751" max="751" width="12.33203125" style="79" bestFit="1" customWidth="1"/>
    <col min="752" max="752" width="19.5546875" style="79" customWidth="1"/>
    <col min="753" max="753" width="14.88671875" style="79" customWidth="1"/>
    <col min="754" max="754" width="15" style="79" bestFit="1" customWidth="1"/>
    <col min="755" max="755" width="17.44140625" style="79" customWidth="1"/>
    <col min="756" max="756" width="13.109375" style="79" customWidth="1"/>
    <col min="757" max="757" width="12.5546875" style="79" customWidth="1"/>
    <col min="758" max="758" width="13.109375" style="79" customWidth="1"/>
    <col min="759" max="759" width="8.88671875" style="79"/>
    <col min="760" max="760" width="14.6640625" style="79" customWidth="1"/>
    <col min="761" max="761" width="11.44140625" style="79" customWidth="1"/>
    <col min="762" max="762" width="11.109375" style="79" customWidth="1"/>
    <col min="763" max="763" width="10.44140625" style="79" customWidth="1"/>
    <col min="764" max="764" width="10.6640625" style="79" customWidth="1"/>
    <col min="765" max="765" width="11.44140625" style="79" customWidth="1"/>
    <col min="766" max="989" width="8.88671875" style="79"/>
    <col min="990" max="990" width="19.33203125" style="79" customWidth="1"/>
    <col min="991" max="991" width="15.33203125" style="79" bestFit="1" customWidth="1"/>
    <col min="992" max="992" width="13.33203125" style="79" customWidth="1"/>
    <col min="993" max="993" width="13.6640625" style="79" customWidth="1"/>
    <col min="994" max="994" width="14.109375" style="79" customWidth="1"/>
    <col min="995" max="995" width="13.33203125" style="79" customWidth="1"/>
    <col min="996" max="996" width="12" style="79" customWidth="1"/>
    <col min="997" max="997" width="13.109375" style="79" customWidth="1"/>
    <col min="998" max="998" width="15" style="79" customWidth="1"/>
    <col min="999" max="999" width="0" style="79" hidden="1" customWidth="1"/>
    <col min="1000" max="1002" width="13.109375" style="79" customWidth="1"/>
    <col min="1003" max="1003" width="15.33203125" style="79" bestFit="1" customWidth="1"/>
    <col min="1004" max="1004" width="11.5546875" style="79" customWidth="1"/>
    <col min="1005" max="1005" width="13" style="79" customWidth="1"/>
    <col min="1006" max="1006" width="19.6640625" style="79" customWidth="1"/>
    <col min="1007" max="1007" width="12.33203125" style="79" bestFit="1" customWidth="1"/>
    <col min="1008" max="1008" width="19.5546875" style="79" customWidth="1"/>
    <col min="1009" max="1009" width="14.88671875" style="79" customWidth="1"/>
    <col min="1010" max="1010" width="15" style="79" bestFit="1" customWidth="1"/>
    <col min="1011" max="1011" width="17.44140625" style="79" customWidth="1"/>
    <col min="1012" max="1012" width="13.109375" style="79" customWidth="1"/>
    <col min="1013" max="1013" width="12.5546875" style="79" customWidth="1"/>
    <col min="1014" max="1014" width="13.109375" style="79" customWidth="1"/>
    <col min="1015" max="1015" width="8.88671875" style="79"/>
    <col min="1016" max="1016" width="14.6640625" style="79" customWidth="1"/>
    <col min="1017" max="1017" width="11.44140625" style="79" customWidth="1"/>
    <col min="1018" max="1018" width="11.109375" style="79" customWidth="1"/>
    <col min="1019" max="1019" width="10.44140625" style="79" customWidth="1"/>
    <col min="1020" max="1020" width="10.6640625" style="79" customWidth="1"/>
    <col min="1021" max="1021" width="11.44140625" style="79" customWidth="1"/>
    <col min="1022" max="1245" width="8.88671875" style="79"/>
    <col min="1246" max="1246" width="19.33203125" style="79" customWidth="1"/>
    <col min="1247" max="1247" width="15.33203125" style="79" bestFit="1" customWidth="1"/>
    <col min="1248" max="1248" width="13.33203125" style="79" customWidth="1"/>
    <col min="1249" max="1249" width="13.6640625" style="79" customWidth="1"/>
    <col min="1250" max="1250" width="14.109375" style="79" customWidth="1"/>
    <col min="1251" max="1251" width="13.33203125" style="79" customWidth="1"/>
    <col min="1252" max="1252" width="12" style="79" customWidth="1"/>
    <col min="1253" max="1253" width="13.109375" style="79" customWidth="1"/>
    <col min="1254" max="1254" width="15" style="79" customWidth="1"/>
    <col min="1255" max="1255" width="0" style="79" hidden="1" customWidth="1"/>
    <col min="1256" max="1258" width="13.109375" style="79" customWidth="1"/>
    <col min="1259" max="1259" width="15.33203125" style="79" bestFit="1" customWidth="1"/>
    <col min="1260" max="1260" width="11.5546875" style="79" customWidth="1"/>
    <col min="1261" max="1261" width="13" style="79" customWidth="1"/>
    <col min="1262" max="1262" width="19.6640625" style="79" customWidth="1"/>
    <col min="1263" max="1263" width="12.33203125" style="79" bestFit="1" customWidth="1"/>
    <col min="1264" max="1264" width="19.5546875" style="79" customWidth="1"/>
    <col min="1265" max="1265" width="14.88671875" style="79" customWidth="1"/>
    <col min="1266" max="1266" width="15" style="79" bestFit="1" customWidth="1"/>
    <col min="1267" max="1267" width="17.44140625" style="79" customWidth="1"/>
    <col min="1268" max="1268" width="13.109375" style="79" customWidth="1"/>
    <col min="1269" max="1269" width="12.5546875" style="79" customWidth="1"/>
    <col min="1270" max="1270" width="13.109375" style="79" customWidth="1"/>
    <col min="1271" max="1271" width="8.88671875" style="79"/>
    <col min="1272" max="1272" width="14.6640625" style="79" customWidth="1"/>
    <col min="1273" max="1273" width="11.44140625" style="79" customWidth="1"/>
    <col min="1274" max="1274" width="11.109375" style="79" customWidth="1"/>
    <col min="1275" max="1275" width="10.44140625" style="79" customWidth="1"/>
    <col min="1276" max="1276" width="10.6640625" style="79" customWidth="1"/>
    <col min="1277" max="1277" width="11.44140625" style="79" customWidth="1"/>
    <col min="1278" max="1501" width="8.88671875" style="79"/>
    <col min="1502" max="1502" width="19.33203125" style="79" customWidth="1"/>
    <col min="1503" max="1503" width="15.33203125" style="79" bestFit="1" customWidth="1"/>
    <col min="1504" max="1504" width="13.33203125" style="79" customWidth="1"/>
    <col min="1505" max="1505" width="13.6640625" style="79" customWidth="1"/>
    <col min="1506" max="1506" width="14.109375" style="79" customWidth="1"/>
    <col min="1507" max="1507" width="13.33203125" style="79" customWidth="1"/>
    <col min="1508" max="1508" width="12" style="79" customWidth="1"/>
    <col min="1509" max="1509" width="13.109375" style="79" customWidth="1"/>
    <col min="1510" max="1510" width="15" style="79" customWidth="1"/>
    <col min="1511" max="1511" width="0" style="79" hidden="1" customWidth="1"/>
    <col min="1512" max="1514" width="13.109375" style="79" customWidth="1"/>
    <col min="1515" max="1515" width="15.33203125" style="79" bestFit="1" customWidth="1"/>
    <col min="1516" max="1516" width="11.5546875" style="79" customWidth="1"/>
    <col min="1517" max="1517" width="13" style="79" customWidth="1"/>
    <col min="1518" max="1518" width="19.6640625" style="79" customWidth="1"/>
    <col min="1519" max="1519" width="12.33203125" style="79" bestFit="1" customWidth="1"/>
    <col min="1520" max="1520" width="19.5546875" style="79" customWidth="1"/>
    <col min="1521" max="1521" width="14.88671875" style="79" customWidth="1"/>
    <col min="1522" max="1522" width="15" style="79" bestFit="1" customWidth="1"/>
    <col min="1523" max="1523" width="17.44140625" style="79" customWidth="1"/>
    <col min="1524" max="1524" width="13.109375" style="79" customWidth="1"/>
    <col min="1525" max="1525" width="12.5546875" style="79" customWidth="1"/>
    <col min="1526" max="1526" width="13.109375" style="79" customWidth="1"/>
    <col min="1527" max="1527" width="8.88671875" style="79"/>
    <col min="1528" max="1528" width="14.6640625" style="79" customWidth="1"/>
    <col min="1529" max="1529" width="11.44140625" style="79" customWidth="1"/>
    <col min="1530" max="1530" width="11.109375" style="79" customWidth="1"/>
    <col min="1531" max="1531" width="10.44140625" style="79" customWidth="1"/>
    <col min="1532" max="1532" width="10.6640625" style="79" customWidth="1"/>
    <col min="1533" max="1533" width="11.44140625" style="79" customWidth="1"/>
    <col min="1534" max="1757" width="8.88671875" style="79"/>
    <col min="1758" max="1758" width="19.33203125" style="79" customWidth="1"/>
    <col min="1759" max="1759" width="15.33203125" style="79" bestFit="1" customWidth="1"/>
    <col min="1760" max="1760" width="13.33203125" style="79" customWidth="1"/>
    <col min="1761" max="1761" width="13.6640625" style="79" customWidth="1"/>
    <col min="1762" max="1762" width="14.109375" style="79" customWidth="1"/>
    <col min="1763" max="1763" width="13.33203125" style="79" customWidth="1"/>
    <col min="1764" max="1764" width="12" style="79" customWidth="1"/>
    <col min="1765" max="1765" width="13.109375" style="79" customWidth="1"/>
    <col min="1766" max="1766" width="15" style="79" customWidth="1"/>
    <col min="1767" max="1767" width="0" style="79" hidden="1" customWidth="1"/>
    <col min="1768" max="1770" width="13.109375" style="79" customWidth="1"/>
    <col min="1771" max="1771" width="15.33203125" style="79" bestFit="1" customWidth="1"/>
    <col min="1772" max="1772" width="11.5546875" style="79" customWidth="1"/>
    <col min="1773" max="1773" width="13" style="79" customWidth="1"/>
    <col min="1774" max="1774" width="19.6640625" style="79" customWidth="1"/>
    <col min="1775" max="1775" width="12.33203125" style="79" bestFit="1" customWidth="1"/>
    <col min="1776" max="1776" width="19.5546875" style="79" customWidth="1"/>
    <col min="1777" max="1777" width="14.88671875" style="79" customWidth="1"/>
    <col min="1778" max="1778" width="15" style="79" bestFit="1" customWidth="1"/>
    <col min="1779" max="1779" width="17.44140625" style="79" customWidth="1"/>
    <col min="1780" max="1780" width="13.109375" style="79" customWidth="1"/>
    <col min="1781" max="1781" width="12.5546875" style="79" customWidth="1"/>
    <col min="1782" max="1782" width="13.109375" style="79" customWidth="1"/>
    <col min="1783" max="1783" width="8.88671875" style="79"/>
    <col min="1784" max="1784" width="14.6640625" style="79" customWidth="1"/>
    <col min="1785" max="1785" width="11.44140625" style="79" customWidth="1"/>
    <col min="1786" max="1786" width="11.109375" style="79" customWidth="1"/>
    <col min="1787" max="1787" width="10.44140625" style="79" customWidth="1"/>
    <col min="1788" max="1788" width="10.6640625" style="79" customWidth="1"/>
    <col min="1789" max="1789" width="11.44140625" style="79" customWidth="1"/>
    <col min="1790" max="2013" width="8.88671875" style="79"/>
    <col min="2014" max="2014" width="19.33203125" style="79" customWidth="1"/>
    <col min="2015" max="2015" width="15.33203125" style="79" bestFit="1" customWidth="1"/>
    <col min="2016" max="2016" width="13.33203125" style="79" customWidth="1"/>
    <col min="2017" max="2017" width="13.6640625" style="79" customWidth="1"/>
    <col min="2018" max="2018" width="14.109375" style="79" customWidth="1"/>
    <col min="2019" max="2019" width="13.33203125" style="79" customWidth="1"/>
    <col min="2020" max="2020" width="12" style="79" customWidth="1"/>
    <col min="2021" max="2021" width="13.109375" style="79" customWidth="1"/>
    <col min="2022" max="2022" width="15" style="79" customWidth="1"/>
    <col min="2023" max="2023" width="0" style="79" hidden="1" customWidth="1"/>
    <col min="2024" max="2026" width="13.109375" style="79" customWidth="1"/>
    <col min="2027" max="2027" width="15.33203125" style="79" bestFit="1" customWidth="1"/>
    <col min="2028" max="2028" width="11.5546875" style="79" customWidth="1"/>
    <col min="2029" max="2029" width="13" style="79" customWidth="1"/>
    <col min="2030" max="2030" width="19.6640625" style="79" customWidth="1"/>
    <col min="2031" max="2031" width="12.33203125" style="79" bestFit="1" customWidth="1"/>
    <col min="2032" max="2032" width="19.5546875" style="79" customWidth="1"/>
    <col min="2033" max="2033" width="14.88671875" style="79" customWidth="1"/>
    <col min="2034" max="2034" width="15" style="79" bestFit="1" customWidth="1"/>
    <col min="2035" max="2035" width="17.44140625" style="79" customWidth="1"/>
    <col min="2036" max="2036" width="13.109375" style="79" customWidth="1"/>
    <col min="2037" max="2037" width="12.5546875" style="79" customWidth="1"/>
    <col min="2038" max="2038" width="13.109375" style="79" customWidth="1"/>
    <col min="2039" max="2039" width="8.88671875" style="79"/>
    <col min="2040" max="2040" width="14.6640625" style="79" customWidth="1"/>
    <col min="2041" max="2041" width="11.44140625" style="79" customWidth="1"/>
    <col min="2042" max="2042" width="11.109375" style="79" customWidth="1"/>
    <col min="2043" max="2043" width="10.44140625" style="79" customWidth="1"/>
    <col min="2044" max="2044" width="10.6640625" style="79" customWidth="1"/>
    <col min="2045" max="2045" width="11.44140625" style="79" customWidth="1"/>
    <col min="2046" max="2269" width="8.88671875" style="79"/>
    <col min="2270" max="2270" width="19.33203125" style="79" customWidth="1"/>
    <col min="2271" max="2271" width="15.33203125" style="79" bestFit="1" customWidth="1"/>
    <col min="2272" max="2272" width="13.33203125" style="79" customWidth="1"/>
    <col min="2273" max="2273" width="13.6640625" style="79" customWidth="1"/>
    <col min="2274" max="2274" width="14.109375" style="79" customWidth="1"/>
    <col min="2275" max="2275" width="13.33203125" style="79" customWidth="1"/>
    <col min="2276" max="2276" width="12" style="79" customWidth="1"/>
    <col min="2277" max="2277" width="13.109375" style="79" customWidth="1"/>
    <col min="2278" max="2278" width="15" style="79" customWidth="1"/>
    <col min="2279" max="2279" width="0" style="79" hidden="1" customWidth="1"/>
    <col min="2280" max="2282" width="13.109375" style="79" customWidth="1"/>
    <col min="2283" max="2283" width="15.33203125" style="79" bestFit="1" customWidth="1"/>
    <col min="2284" max="2284" width="11.5546875" style="79" customWidth="1"/>
    <col min="2285" max="2285" width="13" style="79" customWidth="1"/>
    <col min="2286" max="2286" width="19.6640625" style="79" customWidth="1"/>
    <col min="2287" max="2287" width="12.33203125" style="79" bestFit="1" customWidth="1"/>
    <col min="2288" max="2288" width="19.5546875" style="79" customWidth="1"/>
    <col min="2289" max="2289" width="14.88671875" style="79" customWidth="1"/>
    <col min="2290" max="2290" width="15" style="79" bestFit="1" customWidth="1"/>
    <col min="2291" max="2291" width="17.44140625" style="79" customWidth="1"/>
    <col min="2292" max="2292" width="13.109375" style="79" customWidth="1"/>
    <col min="2293" max="2293" width="12.5546875" style="79" customWidth="1"/>
    <col min="2294" max="2294" width="13.109375" style="79" customWidth="1"/>
    <col min="2295" max="2295" width="8.88671875" style="79"/>
    <col min="2296" max="2296" width="14.6640625" style="79" customWidth="1"/>
    <col min="2297" max="2297" width="11.44140625" style="79" customWidth="1"/>
    <col min="2298" max="2298" width="11.109375" style="79" customWidth="1"/>
    <col min="2299" max="2299" width="10.44140625" style="79" customWidth="1"/>
    <col min="2300" max="2300" width="10.6640625" style="79" customWidth="1"/>
    <col min="2301" max="2301" width="11.44140625" style="79" customWidth="1"/>
    <col min="2302" max="2525" width="8.88671875" style="79"/>
    <col min="2526" max="2526" width="19.33203125" style="79" customWidth="1"/>
    <col min="2527" max="2527" width="15.33203125" style="79" bestFit="1" customWidth="1"/>
    <col min="2528" max="2528" width="13.33203125" style="79" customWidth="1"/>
    <col min="2529" max="2529" width="13.6640625" style="79" customWidth="1"/>
    <col min="2530" max="2530" width="14.109375" style="79" customWidth="1"/>
    <col min="2531" max="2531" width="13.33203125" style="79" customWidth="1"/>
    <col min="2532" max="2532" width="12" style="79" customWidth="1"/>
    <col min="2533" max="2533" width="13.109375" style="79" customWidth="1"/>
    <col min="2534" max="2534" width="15" style="79" customWidth="1"/>
    <col min="2535" max="2535" width="0" style="79" hidden="1" customWidth="1"/>
    <col min="2536" max="2538" width="13.109375" style="79" customWidth="1"/>
    <col min="2539" max="2539" width="15.33203125" style="79" bestFit="1" customWidth="1"/>
    <col min="2540" max="2540" width="11.5546875" style="79" customWidth="1"/>
    <col min="2541" max="2541" width="13" style="79" customWidth="1"/>
    <col min="2542" max="2542" width="19.6640625" style="79" customWidth="1"/>
    <col min="2543" max="2543" width="12.33203125" style="79" bestFit="1" customWidth="1"/>
    <col min="2544" max="2544" width="19.5546875" style="79" customWidth="1"/>
    <col min="2545" max="2545" width="14.88671875" style="79" customWidth="1"/>
    <col min="2546" max="2546" width="15" style="79" bestFit="1" customWidth="1"/>
    <col min="2547" max="2547" width="17.44140625" style="79" customWidth="1"/>
    <col min="2548" max="2548" width="13.109375" style="79" customWidth="1"/>
    <col min="2549" max="2549" width="12.5546875" style="79" customWidth="1"/>
    <col min="2550" max="2550" width="13.109375" style="79" customWidth="1"/>
    <col min="2551" max="2551" width="8.88671875" style="79"/>
    <col min="2552" max="2552" width="14.6640625" style="79" customWidth="1"/>
    <col min="2553" max="2553" width="11.44140625" style="79" customWidth="1"/>
    <col min="2554" max="2554" width="11.109375" style="79" customWidth="1"/>
    <col min="2555" max="2555" width="10.44140625" style="79" customWidth="1"/>
    <col min="2556" max="2556" width="10.6640625" style="79" customWidth="1"/>
    <col min="2557" max="2557" width="11.44140625" style="79" customWidth="1"/>
    <col min="2558" max="2781" width="8.88671875" style="79"/>
    <col min="2782" max="2782" width="19.33203125" style="79" customWidth="1"/>
    <col min="2783" max="2783" width="15.33203125" style="79" bestFit="1" customWidth="1"/>
    <col min="2784" max="2784" width="13.33203125" style="79" customWidth="1"/>
    <col min="2785" max="2785" width="13.6640625" style="79" customWidth="1"/>
    <col min="2786" max="2786" width="14.109375" style="79" customWidth="1"/>
    <col min="2787" max="2787" width="13.33203125" style="79" customWidth="1"/>
    <col min="2788" max="2788" width="12" style="79" customWidth="1"/>
    <col min="2789" max="2789" width="13.109375" style="79" customWidth="1"/>
    <col min="2790" max="2790" width="15" style="79" customWidth="1"/>
    <col min="2791" max="2791" width="0" style="79" hidden="1" customWidth="1"/>
    <col min="2792" max="2794" width="13.109375" style="79" customWidth="1"/>
    <col min="2795" max="2795" width="15.33203125" style="79" bestFit="1" customWidth="1"/>
    <col min="2796" max="2796" width="11.5546875" style="79" customWidth="1"/>
    <col min="2797" max="2797" width="13" style="79" customWidth="1"/>
    <col min="2798" max="2798" width="19.6640625" style="79" customWidth="1"/>
    <col min="2799" max="2799" width="12.33203125" style="79" bestFit="1" customWidth="1"/>
    <col min="2800" max="2800" width="19.5546875" style="79" customWidth="1"/>
    <col min="2801" max="2801" width="14.88671875" style="79" customWidth="1"/>
    <col min="2802" max="2802" width="15" style="79" bestFit="1" customWidth="1"/>
    <col min="2803" max="2803" width="17.44140625" style="79" customWidth="1"/>
    <col min="2804" max="2804" width="13.109375" style="79" customWidth="1"/>
    <col min="2805" max="2805" width="12.5546875" style="79" customWidth="1"/>
    <col min="2806" max="2806" width="13.109375" style="79" customWidth="1"/>
    <col min="2807" max="2807" width="8.88671875" style="79"/>
    <col min="2808" max="2808" width="14.6640625" style="79" customWidth="1"/>
    <col min="2809" max="2809" width="11.44140625" style="79" customWidth="1"/>
    <col min="2810" max="2810" width="11.109375" style="79" customWidth="1"/>
    <col min="2811" max="2811" width="10.44140625" style="79" customWidth="1"/>
    <col min="2812" max="2812" width="10.6640625" style="79" customWidth="1"/>
    <col min="2813" max="2813" width="11.44140625" style="79" customWidth="1"/>
    <col min="2814" max="3037" width="8.88671875" style="79"/>
    <col min="3038" max="3038" width="19.33203125" style="79" customWidth="1"/>
    <col min="3039" max="3039" width="15.33203125" style="79" bestFit="1" customWidth="1"/>
    <col min="3040" max="3040" width="13.33203125" style="79" customWidth="1"/>
    <col min="3041" max="3041" width="13.6640625" style="79" customWidth="1"/>
    <col min="3042" max="3042" width="14.109375" style="79" customWidth="1"/>
    <col min="3043" max="3043" width="13.33203125" style="79" customWidth="1"/>
    <col min="3044" max="3044" width="12" style="79" customWidth="1"/>
    <col min="3045" max="3045" width="13.109375" style="79" customWidth="1"/>
    <col min="3046" max="3046" width="15" style="79" customWidth="1"/>
    <col min="3047" max="3047" width="0" style="79" hidden="1" customWidth="1"/>
    <col min="3048" max="3050" width="13.109375" style="79" customWidth="1"/>
    <col min="3051" max="3051" width="15.33203125" style="79" bestFit="1" customWidth="1"/>
    <col min="3052" max="3052" width="11.5546875" style="79" customWidth="1"/>
    <col min="3053" max="3053" width="13" style="79" customWidth="1"/>
    <col min="3054" max="3054" width="19.6640625" style="79" customWidth="1"/>
    <col min="3055" max="3055" width="12.33203125" style="79" bestFit="1" customWidth="1"/>
    <col min="3056" max="3056" width="19.5546875" style="79" customWidth="1"/>
    <col min="3057" max="3057" width="14.88671875" style="79" customWidth="1"/>
    <col min="3058" max="3058" width="15" style="79" bestFit="1" customWidth="1"/>
    <col min="3059" max="3059" width="17.44140625" style="79" customWidth="1"/>
    <col min="3060" max="3060" width="13.109375" style="79" customWidth="1"/>
    <col min="3061" max="3061" width="12.5546875" style="79" customWidth="1"/>
    <col min="3062" max="3062" width="13.109375" style="79" customWidth="1"/>
    <col min="3063" max="3063" width="8.88671875" style="79"/>
    <col min="3064" max="3064" width="14.6640625" style="79" customWidth="1"/>
    <col min="3065" max="3065" width="11.44140625" style="79" customWidth="1"/>
    <col min="3066" max="3066" width="11.109375" style="79" customWidth="1"/>
    <col min="3067" max="3067" width="10.44140625" style="79" customWidth="1"/>
    <col min="3068" max="3068" width="10.6640625" style="79" customWidth="1"/>
    <col min="3069" max="3069" width="11.44140625" style="79" customWidth="1"/>
    <col min="3070" max="3293" width="8.88671875" style="79"/>
    <col min="3294" max="3294" width="19.33203125" style="79" customWidth="1"/>
    <col min="3295" max="3295" width="15.33203125" style="79" bestFit="1" customWidth="1"/>
    <col min="3296" max="3296" width="13.33203125" style="79" customWidth="1"/>
    <col min="3297" max="3297" width="13.6640625" style="79" customWidth="1"/>
    <col min="3298" max="3298" width="14.109375" style="79" customWidth="1"/>
    <col min="3299" max="3299" width="13.33203125" style="79" customWidth="1"/>
    <col min="3300" max="3300" width="12" style="79" customWidth="1"/>
    <col min="3301" max="3301" width="13.109375" style="79" customWidth="1"/>
    <col min="3302" max="3302" width="15" style="79" customWidth="1"/>
    <col min="3303" max="3303" width="0" style="79" hidden="1" customWidth="1"/>
    <col min="3304" max="3306" width="13.109375" style="79" customWidth="1"/>
    <col min="3307" max="3307" width="15.33203125" style="79" bestFit="1" customWidth="1"/>
    <col min="3308" max="3308" width="11.5546875" style="79" customWidth="1"/>
    <col min="3309" max="3309" width="13" style="79" customWidth="1"/>
    <col min="3310" max="3310" width="19.6640625" style="79" customWidth="1"/>
    <col min="3311" max="3311" width="12.33203125" style="79" bestFit="1" customWidth="1"/>
    <col min="3312" max="3312" width="19.5546875" style="79" customWidth="1"/>
    <col min="3313" max="3313" width="14.88671875" style="79" customWidth="1"/>
    <col min="3314" max="3314" width="15" style="79" bestFit="1" customWidth="1"/>
    <col min="3315" max="3315" width="17.44140625" style="79" customWidth="1"/>
    <col min="3316" max="3316" width="13.109375" style="79" customWidth="1"/>
    <col min="3317" max="3317" width="12.5546875" style="79" customWidth="1"/>
    <col min="3318" max="3318" width="13.109375" style="79" customWidth="1"/>
    <col min="3319" max="3319" width="8.88671875" style="79"/>
    <col min="3320" max="3320" width="14.6640625" style="79" customWidth="1"/>
    <col min="3321" max="3321" width="11.44140625" style="79" customWidth="1"/>
    <col min="3322" max="3322" width="11.109375" style="79" customWidth="1"/>
    <col min="3323" max="3323" width="10.44140625" style="79" customWidth="1"/>
    <col min="3324" max="3324" width="10.6640625" style="79" customWidth="1"/>
    <col min="3325" max="3325" width="11.44140625" style="79" customWidth="1"/>
    <col min="3326" max="3549" width="8.88671875" style="79"/>
    <col min="3550" max="3550" width="19.33203125" style="79" customWidth="1"/>
    <col min="3551" max="3551" width="15.33203125" style="79" bestFit="1" customWidth="1"/>
    <col min="3552" max="3552" width="13.33203125" style="79" customWidth="1"/>
    <col min="3553" max="3553" width="13.6640625" style="79" customWidth="1"/>
    <col min="3554" max="3554" width="14.109375" style="79" customWidth="1"/>
    <col min="3555" max="3555" width="13.33203125" style="79" customWidth="1"/>
    <col min="3556" max="3556" width="12" style="79" customWidth="1"/>
    <col min="3557" max="3557" width="13.109375" style="79" customWidth="1"/>
    <col min="3558" max="3558" width="15" style="79" customWidth="1"/>
    <col min="3559" max="3559" width="0" style="79" hidden="1" customWidth="1"/>
    <col min="3560" max="3562" width="13.109375" style="79" customWidth="1"/>
    <col min="3563" max="3563" width="15.33203125" style="79" bestFit="1" customWidth="1"/>
    <col min="3564" max="3564" width="11.5546875" style="79" customWidth="1"/>
    <col min="3565" max="3565" width="13" style="79" customWidth="1"/>
    <col min="3566" max="3566" width="19.6640625" style="79" customWidth="1"/>
    <col min="3567" max="3567" width="12.33203125" style="79" bestFit="1" customWidth="1"/>
    <col min="3568" max="3568" width="19.5546875" style="79" customWidth="1"/>
    <col min="3569" max="3569" width="14.88671875" style="79" customWidth="1"/>
    <col min="3570" max="3570" width="15" style="79" bestFit="1" customWidth="1"/>
    <col min="3571" max="3571" width="17.44140625" style="79" customWidth="1"/>
    <col min="3572" max="3572" width="13.109375" style="79" customWidth="1"/>
    <col min="3573" max="3573" width="12.5546875" style="79" customWidth="1"/>
    <col min="3574" max="3574" width="13.109375" style="79" customWidth="1"/>
    <col min="3575" max="3575" width="8.88671875" style="79"/>
    <col min="3576" max="3576" width="14.6640625" style="79" customWidth="1"/>
    <col min="3577" max="3577" width="11.44140625" style="79" customWidth="1"/>
    <col min="3578" max="3578" width="11.109375" style="79" customWidth="1"/>
    <col min="3579" max="3579" width="10.44140625" style="79" customWidth="1"/>
    <col min="3580" max="3580" width="10.6640625" style="79" customWidth="1"/>
    <col min="3581" max="3581" width="11.44140625" style="79" customWidth="1"/>
    <col min="3582" max="3805" width="8.88671875" style="79"/>
    <col min="3806" max="3806" width="19.33203125" style="79" customWidth="1"/>
    <col min="3807" max="3807" width="15.33203125" style="79" bestFit="1" customWidth="1"/>
    <col min="3808" max="3808" width="13.33203125" style="79" customWidth="1"/>
    <col min="3809" max="3809" width="13.6640625" style="79" customWidth="1"/>
    <col min="3810" max="3810" width="14.109375" style="79" customWidth="1"/>
    <col min="3811" max="3811" width="13.33203125" style="79" customWidth="1"/>
    <col min="3812" max="3812" width="12" style="79" customWidth="1"/>
    <col min="3813" max="3813" width="13.109375" style="79" customWidth="1"/>
    <col min="3814" max="3814" width="15" style="79" customWidth="1"/>
    <col min="3815" max="3815" width="0" style="79" hidden="1" customWidth="1"/>
    <col min="3816" max="3818" width="13.109375" style="79" customWidth="1"/>
    <col min="3819" max="3819" width="15.33203125" style="79" bestFit="1" customWidth="1"/>
    <col min="3820" max="3820" width="11.5546875" style="79" customWidth="1"/>
    <col min="3821" max="3821" width="13" style="79" customWidth="1"/>
    <col min="3822" max="3822" width="19.6640625" style="79" customWidth="1"/>
    <col min="3823" max="3823" width="12.33203125" style="79" bestFit="1" customWidth="1"/>
    <col min="3824" max="3824" width="19.5546875" style="79" customWidth="1"/>
    <col min="3825" max="3825" width="14.88671875" style="79" customWidth="1"/>
    <col min="3826" max="3826" width="15" style="79" bestFit="1" customWidth="1"/>
    <col min="3827" max="3827" width="17.44140625" style="79" customWidth="1"/>
    <col min="3828" max="3828" width="13.109375" style="79" customWidth="1"/>
    <col min="3829" max="3829" width="12.5546875" style="79" customWidth="1"/>
    <col min="3830" max="3830" width="13.109375" style="79" customWidth="1"/>
    <col min="3831" max="3831" width="8.88671875" style="79"/>
    <col min="3832" max="3832" width="14.6640625" style="79" customWidth="1"/>
    <col min="3833" max="3833" width="11.44140625" style="79" customWidth="1"/>
    <col min="3834" max="3834" width="11.109375" style="79" customWidth="1"/>
    <col min="3835" max="3835" width="10.44140625" style="79" customWidth="1"/>
    <col min="3836" max="3836" width="10.6640625" style="79" customWidth="1"/>
    <col min="3837" max="3837" width="11.44140625" style="79" customWidth="1"/>
    <col min="3838" max="4061" width="8.88671875" style="79"/>
    <col min="4062" max="4062" width="19.33203125" style="79" customWidth="1"/>
    <col min="4063" max="4063" width="15.33203125" style="79" bestFit="1" customWidth="1"/>
    <col min="4064" max="4064" width="13.33203125" style="79" customWidth="1"/>
    <col min="4065" max="4065" width="13.6640625" style="79" customWidth="1"/>
    <col min="4066" max="4066" width="14.109375" style="79" customWidth="1"/>
    <col min="4067" max="4067" width="13.33203125" style="79" customWidth="1"/>
    <col min="4068" max="4068" width="12" style="79" customWidth="1"/>
    <col min="4069" max="4069" width="13.109375" style="79" customWidth="1"/>
    <col min="4070" max="4070" width="15" style="79" customWidth="1"/>
    <col min="4071" max="4071" width="0" style="79" hidden="1" customWidth="1"/>
    <col min="4072" max="4074" width="13.109375" style="79" customWidth="1"/>
    <col min="4075" max="4075" width="15.33203125" style="79" bestFit="1" customWidth="1"/>
    <col min="4076" max="4076" width="11.5546875" style="79" customWidth="1"/>
    <col min="4077" max="4077" width="13" style="79" customWidth="1"/>
    <col min="4078" max="4078" width="19.6640625" style="79" customWidth="1"/>
    <col min="4079" max="4079" width="12.33203125" style="79" bestFit="1" customWidth="1"/>
    <col min="4080" max="4080" width="19.5546875" style="79" customWidth="1"/>
    <col min="4081" max="4081" width="14.88671875" style="79" customWidth="1"/>
    <col min="4082" max="4082" width="15" style="79" bestFit="1" customWidth="1"/>
    <col min="4083" max="4083" width="17.44140625" style="79" customWidth="1"/>
    <col min="4084" max="4084" width="13.109375" style="79" customWidth="1"/>
    <col min="4085" max="4085" width="12.5546875" style="79" customWidth="1"/>
    <col min="4086" max="4086" width="13.109375" style="79" customWidth="1"/>
    <col min="4087" max="4087" width="8.88671875" style="79"/>
    <col min="4088" max="4088" width="14.6640625" style="79" customWidth="1"/>
    <col min="4089" max="4089" width="11.44140625" style="79" customWidth="1"/>
    <col min="4090" max="4090" width="11.109375" style="79" customWidth="1"/>
    <col min="4091" max="4091" width="10.44140625" style="79" customWidth="1"/>
    <col min="4092" max="4092" width="10.6640625" style="79" customWidth="1"/>
    <col min="4093" max="4093" width="11.44140625" style="79" customWidth="1"/>
    <col min="4094" max="4317" width="8.88671875" style="79"/>
    <col min="4318" max="4318" width="19.33203125" style="79" customWidth="1"/>
    <col min="4319" max="4319" width="15.33203125" style="79" bestFit="1" customWidth="1"/>
    <col min="4320" max="4320" width="13.33203125" style="79" customWidth="1"/>
    <col min="4321" max="4321" width="13.6640625" style="79" customWidth="1"/>
    <col min="4322" max="4322" width="14.109375" style="79" customWidth="1"/>
    <col min="4323" max="4323" width="13.33203125" style="79" customWidth="1"/>
    <col min="4324" max="4324" width="12" style="79" customWidth="1"/>
    <col min="4325" max="4325" width="13.109375" style="79" customWidth="1"/>
    <col min="4326" max="4326" width="15" style="79" customWidth="1"/>
    <col min="4327" max="4327" width="0" style="79" hidden="1" customWidth="1"/>
    <col min="4328" max="4330" width="13.109375" style="79" customWidth="1"/>
    <col min="4331" max="4331" width="15.33203125" style="79" bestFit="1" customWidth="1"/>
    <col min="4332" max="4332" width="11.5546875" style="79" customWidth="1"/>
    <col min="4333" max="4333" width="13" style="79" customWidth="1"/>
    <col min="4334" max="4334" width="19.6640625" style="79" customWidth="1"/>
    <col min="4335" max="4335" width="12.33203125" style="79" bestFit="1" customWidth="1"/>
    <col min="4336" max="4336" width="19.5546875" style="79" customWidth="1"/>
    <col min="4337" max="4337" width="14.88671875" style="79" customWidth="1"/>
    <col min="4338" max="4338" width="15" style="79" bestFit="1" customWidth="1"/>
    <col min="4339" max="4339" width="17.44140625" style="79" customWidth="1"/>
    <col min="4340" max="4340" width="13.109375" style="79" customWidth="1"/>
    <col min="4341" max="4341" width="12.5546875" style="79" customWidth="1"/>
    <col min="4342" max="4342" width="13.109375" style="79" customWidth="1"/>
    <col min="4343" max="4343" width="8.88671875" style="79"/>
    <col min="4344" max="4344" width="14.6640625" style="79" customWidth="1"/>
    <col min="4345" max="4345" width="11.44140625" style="79" customWidth="1"/>
    <col min="4346" max="4346" width="11.109375" style="79" customWidth="1"/>
    <col min="4347" max="4347" width="10.44140625" style="79" customWidth="1"/>
    <col min="4348" max="4348" width="10.6640625" style="79" customWidth="1"/>
    <col min="4349" max="4349" width="11.44140625" style="79" customWidth="1"/>
    <col min="4350" max="4573" width="8.88671875" style="79"/>
    <col min="4574" max="4574" width="19.33203125" style="79" customWidth="1"/>
    <col min="4575" max="4575" width="15.33203125" style="79" bestFit="1" customWidth="1"/>
    <col min="4576" max="4576" width="13.33203125" style="79" customWidth="1"/>
    <col min="4577" max="4577" width="13.6640625" style="79" customWidth="1"/>
    <col min="4578" max="4578" width="14.109375" style="79" customWidth="1"/>
    <col min="4579" max="4579" width="13.33203125" style="79" customWidth="1"/>
    <col min="4580" max="4580" width="12" style="79" customWidth="1"/>
    <col min="4581" max="4581" width="13.109375" style="79" customWidth="1"/>
    <col min="4582" max="4582" width="15" style="79" customWidth="1"/>
    <col min="4583" max="4583" width="0" style="79" hidden="1" customWidth="1"/>
    <col min="4584" max="4586" width="13.109375" style="79" customWidth="1"/>
    <col min="4587" max="4587" width="15.33203125" style="79" bestFit="1" customWidth="1"/>
    <col min="4588" max="4588" width="11.5546875" style="79" customWidth="1"/>
    <col min="4589" max="4589" width="13" style="79" customWidth="1"/>
    <col min="4590" max="4590" width="19.6640625" style="79" customWidth="1"/>
    <col min="4591" max="4591" width="12.33203125" style="79" bestFit="1" customWidth="1"/>
    <col min="4592" max="4592" width="19.5546875" style="79" customWidth="1"/>
    <col min="4593" max="4593" width="14.88671875" style="79" customWidth="1"/>
    <col min="4594" max="4594" width="15" style="79" bestFit="1" customWidth="1"/>
    <col min="4595" max="4595" width="17.44140625" style="79" customWidth="1"/>
    <col min="4596" max="4596" width="13.109375" style="79" customWidth="1"/>
    <col min="4597" max="4597" width="12.5546875" style="79" customWidth="1"/>
    <col min="4598" max="4598" width="13.109375" style="79" customWidth="1"/>
    <col min="4599" max="4599" width="8.88671875" style="79"/>
    <col min="4600" max="4600" width="14.6640625" style="79" customWidth="1"/>
    <col min="4601" max="4601" width="11.44140625" style="79" customWidth="1"/>
    <col min="4602" max="4602" width="11.109375" style="79" customWidth="1"/>
    <col min="4603" max="4603" width="10.44140625" style="79" customWidth="1"/>
    <col min="4604" max="4604" width="10.6640625" style="79" customWidth="1"/>
    <col min="4605" max="4605" width="11.44140625" style="79" customWidth="1"/>
    <col min="4606" max="4829" width="8.88671875" style="79"/>
    <col min="4830" max="4830" width="19.33203125" style="79" customWidth="1"/>
    <col min="4831" max="4831" width="15.33203125" style="79" bestFit="1" customWidth="1"/>
    <col min="4832" max="4832" width="13.33203125" style="79" customWidth="1"/>
    <col min="4833" max="4833" width="13.6640625" style="79" customWidth="1"/>
    <col min="4834" max="4834" width="14.109375" style="79" customWidth="1"/>
    <col min="4835" max="4835" width="13.33203125" style="79" customWidth="1"/>
    <col min="4836" max="4836" width="12" style="79" customWidth="1"/>
    <col min="4837" max="4837" width="13.109375" style="79" customWidth="1"/>
    <col min="4838" max="4838" width="15" style="79" customWidth="1"/>
    <col min="4839" max="4839" width="0" style="79" hidden="1" customWidth="1"/>
    <col min="4840" max="4842" width="13.109375" style="79" customWidth="1"/>
    <col min="4843" max="4843" width="15.33203125" style="79" bestFit="1" customWidth="1"/>
    <col min="4844" max="4844" width="11.5546875" style="79" customWidth="1"/>
    <col min="4845" max="4845" width="13" style="79" customWidth="1"/>
    <col min="4846" max="4846" width="19.6640625" style="79" customWidth="1"/>
    <col min="4847" max="4847" width="12.33203125" style="79" bestFit="1" customWidth="1"/>
    <col min="4848" max="4848" width="19.5546875" style="79" customWidth="1"/>
    <col min="4849" max="4849" width="14.88671875" style="79" customWidth="1"/>
    <col min="4850" max="4850" width="15" style="79" bestFit="1" customWidth="1"/>
    <col min="4851" max="4851" width="17.44140625" style="79" customWidth="1"/>
    <col min="4852" max="4852" width="13.109375" style="79" customWidth="1"/>
    <col min="4853" max="4853" width="12.5546875" style="79" customWidth="1"/>
    <col min="4854" max="4854" width="13.109375" style="79" customWidth="1"/>
    <col min="4855" max="4855" width="8.88671875" style="79"/>
    <col min="4856" max="4856" width="14.6640625" style="79" customWidth="1"/>
    <col min="4857" max="4857" width="11.44140625" style="79" customWidth="1"/>
    <col min="4858" max="4858" width="11.109375" style="79" customWidth="1"/>
    <col min="4859" max="4859" width="10.44140625" style="79" customWidth="1"/>
    <col min="4860" max="4860" width="10.6640625" style="79" customWidth="1"/>
    <col min="4861" max="4861" width="11.44140625" style="79" customWidth="1"/>
    <col min="4862" max="5085" width="8.88671875" style="79"/>
    <col min="5086" max="5086" width="19.33203125" style="79" customWidth="1"/>
    <col min="5087" max="5087" width="15.33203125" style="79" bestFit="1" customWidth="1"/>
    <col min="5088" max="5088" width="13.33203125" style="79" customWidth="1"/>
    <col min="5089" max="5089" width="13.6640625" style="79" customWidth="1"/>
    <col min="5090" max="5090" width="14.109375" style="79" customWidth="1"/>
    <col min="5091" max="5091" width="13.33203125" style="79" customWidth="1"/>
    <col min="5092" max="5092" width="12" style="79" customWidth="1"/>
    <col min="5093" max="5093" width="13.109375" style="79" customWidth="1"/>
    <col min="5094" max="5094" width="15" style="79" customWidth="1"/>
    <col min="5095" max="5095" width="0" style="79" hidden="1" customWidth="1"/>
    <col min="5096" max="5098" width="13.109375" style="79" customWidth="1"/>
    <col min="5099" max="5099" width="15.33203125" style="79" bestFit="1" customWidth="1"/>
    <col min="5100" max="5100" width="11.5546875" style="79" customWidth="1"/>
    <col min="5101" max="5101" width="13" style="79" customWidth="1"/>
    <col min="5102" max="5102" width="19.6640625" style="79" customWidth="1"/>
    <col min="5103" max="5103" width="12.33203125" style="79" bestFit="1" customWidth="1"/>
    <col min="5104" max="5104" width="19.5546875" style="79" customWidth="1"/>
    <col min="5105" max="5105" width="14.88671875" style="79" customWidth="1"/>
    <col min="5106" max="5106" width="15" style="79" bestFit="1" customWidth="1"/>
    <col min="5107" max="5107" width="17.44140625" style="79" customWidth="1"/>
    <col min="5108" max="5108" width="13.109375" style="79" customWidth="1"/>
    <col min="5109" max="5109" width="12.5546875" style="79" customWidth="1"/>
    <col min="5110" max="5110" width="13.109375" style="79" customWidth="1"/>
    <col min="5111" max="5111" width="8.88671875" style="79"/>
    <col min="5112" max="5112" width="14.6640625" style="79" customWidth="1"/>
    <col min="5113" max="5113" width="11.44140625" style="79" customWidth="1"/>
    <col min="5114" max="5114" width="11.109375" style="79" customWidth="1"/>
    <col min="5115" max="5115" width="10.44140625" style="79" customWidth="1"/>
    <col min="5116" max="5116" width="10.6640625" style="79" customWidth="1"/>
    <col min="5117" max="5117" width="11.44140625" style="79" customWidth="1"/>
    <col min="5118" max="5341" width="8.88671875" style="79"/>
    <col min="5342" max="5342" width="19.33203125" style="79" customWidth="1"/>
    <col min="5343" max="5343" width="15.33203125" style="79" bestFit="1" customWidth="1"/>
    <col min="5344" max="5344" width="13.33203125" style="79" customWidth="1"/>
    <col min="5345" max="5345" width="13.6640625" style="79" customWidth="1"/>
    <col min="5346" max="5346" width="14.109375" style="79" customWidth="1"/>
    <col min="5347" max="5347" width="13.33203125" style="79" customWidth="1"/>
    <col min="5348" max="5348" width="12" style="79" customWidth="1"/>
    <col min="5349" max="5349" width="13.109375" style="79" customWidth="1"/>
    <col min="5350" max="5350" width="15" style="79" customWidth="1"/>
    <col min="5351" max="5351" width="0" style="79" hidden="1" customWidth="1"/>
    <col min="5352" max="5354" width="13.109375" style="79" customWidth="1"/>
    <col min="5355" max="5355" width="15.33203125" style="79" bestFit="1" customWidth="1"/>
    <col min="5356" max="5356" width="11.5546875" style="79" customWidth="1"/>
    <col min="5357" max="5357" width="13" style="79" customWidth="1"/>
    <col min="5358" max="5358" width="19.6640625" style="79" customWidth="1"/>
    <col min="5359" max="5359" width="12.33203125" style="79" bestFit="1" customWidth="1"/>
    <col min="5360" max="5360" width="19.5546875" style="79" customWidth="1"/>
    <col min="5361" max="5361" width="14.88671875" style="79" customWidth="1"/>
    <col min="5362" max="5362" width="15" style="79" bestFit="1" customWidth="1"/>
    <col min="5363" max="5363" width="17.44140625" style="79" customWidth="1"/>
    <col min="5364" max="5364" width="13.109375" style="79" customWidth="1"/>
    <col min="5365" max="5365" width="12.5546875" style="79" customWidth="1"/>
    <col min="5366" max="5366" width="13.109375" style="79" customWidth="1"/>
    <col min="5367" max="5367" width="8.88671875" style="79"/>
    <col min="5368" max="5368" width="14.6640625" style="79" customWidth="1"/>
    <col min="5369" max="5369" width="11.44140625" style="79" customWidth="1"/>
    <col min="5370" max="5370" width="11.109375" style="79" customWidth="1"/>
    <col min="5371" max="5371" width="10.44140625" style="79" customWidth="1"/>
    <col min="5372" max="5372" width="10.6640625" style="79" customWidth="1"/>
    <col min="5373" max="5373" width="11.44140625" style="79" customWidth="1"/>
    <col min="5374" max="5597" width="8.88671875" style="79"/>
    <col min="5598" max="5598" width="19.33203125" style="79" customWidth="1"/>
    <col min="5599" max="5599" width="15.33203125" style="79" bestFit="1" customWidth="1"/>
    <col min="5600" max="5600" width="13.33203125" style="79" customWidth="1"/>
    <col min="5601" max="5601" width="13.6640625" style="79" customWidth="1"/>
    <col min="5602" max="5602" width="14.109375" style="79" customWidth="1"/>
    <col min="5603" max="5603" width="13.33203125" style="79" customWidth="1"/>
    <col min="5604" max="5604" width="12" style="79" customWidth="1"/>
    <col min="5605" max="5605" width="13.109375" style="79" customWidth="1"/>
    <col min="5606" max="5606" width="15" style="79" customWidth="1"/>
    <col min="5607" max="5607" width="0" style="79" hidden="1" customWidth="1"/>
    <col min="5608" max="5610" width="13.109375" style="79" customWidth="1"/>
    <col min="5611" max="5611" width="15.33203125" style="79" bestFit="1" customWidth="1"/>
    <col min="5612" max="5612" width="11.5546875" style="79" customWidth="1"/>
    <col min="5613" max="5613" width="13" style="79" customWidth="1"/>
    <col min="5614" max="5614" width="19.6640625" style="79" customWidth="1"/>
    <col min="5615" max="5615" width="12.33203125" style="79" bestFit="1" customWidth="1"/>
    <col min="5616" max="5616" width="19.5546875" style="79" customWidth="1"/>
    <col min="5617" max="5617" width="14.88671875" style="79" customWidth="1"/>
    <col min="5618" max="5618" width="15" style="79" bestFit="1" customWidth="1"/>
    <col min="5619" max="5619" width="17.44140625" style="79" customWidth="1"/>
    <col min="5620" max="5620" width="13.109375" style="79" customWidth="1"/>
    <col min="5621" max="5621" width="12.5546875" style="79" customWidth="1"/>
    <col min="5622" max="5622" width="13.109375" style="79" customWidth="1"/>
    <col min="5623" max="5623" width="8.88671875" style="79"/>
    <col min="5624" max="5624" width="14.6640625" style="79" customWidth="1"/>
    <col min="5625" max="5625" width="11.44140625" style="79" customWidth="1"/>
    <col min="5626" max="5626" width="11.109375" style="79" customWidth="1"/>
    <col min="5627" max="5627" width="10.44140625" style="79" customWidth="1"/>
    <col min="5628" max="5628" width="10.6640625" style="79" customWidth="1"/>
    <col min="5629" max="5629" width="11.44140625" style="79" customWidth="1"/>
    <col min="5630" max="5853" width="8.88671875" style="79"/>
    <col min="5854" max="5854" width="19.33203125" style="79" customWidth="1"/>
    <col min="5855" max="5855" width="15.33203125" style="79" bestFit="1" customWidth="1"/>
    <col min="5856" max="5856" width="13.33203125" style="79" customWidth="1"/>
    <col min="5857" max="5857" width="13.6640625" style="79" customWidth="1"/>
    <col min="5858" max="5858" width="14.109375" style="79" customWidth="1"/>
    <col min="5859" max="5859" width="13.33203125" style="79" customWidth="1"/>
    <col min="5860" max="5860" width="12" style="79" customWidth="1"/>
    <col min="5861" max="5861" width="13.109375" style="79" customWidth="1"/>
    <col min="5862" max="5862" width="15" style="79" customWidth="1"/>
    <col min="5863" max="5863" width="0" style="79" hidden="1" customWidth="1"/>
    <col min="5864" max="5866" width="13.109375" style="79" customWidth="1"/>
    <col min="5867" max="5867" width="15.33203125" style="79" bestFit="1" customWidth="1"/>
    <col min="5868" max="5868" width="11.5546875" style="79" customWidth="1"/>
    <col min="5869" max="5869" width="13" style="79" customWidth="1"/>
    <col min="5870" max="5870" width="19.6640625" style="79" customWidth="1"/>
    <col min="5871" max="5871" width="12.33203125" style="79" bestFit="1" customWidth="1"/>
    <col min="5872" max="5872" width="19.5546875" style="79" customWidth="1"/>
    <col min="5873" max="5873" width="14.88671875" style="79" customWidth="1"/>
    <col min="5874" max="5874" width="15" style="79" bestFit="1" customWidth="1"/>
    <col min="5875" max="5875" width="17.44140625" style="79" customWidth="1"/>
    <col min="5876" max="5876" width="13.109375" style="79" customWidth="1"/>
    <col min="5877" max="5877" width="12.5546875" style="79" customWidth="1"/>
    <col min="5878" max="5878" width="13.109375" style="79" customWidth="1"/>
    <col min="5879" max="5879" width="8.88671875" style="79"/>
    <col min="5880" max="5880" width="14.6640625" style="79" customWidth="1"/>
    <col min="5881" max="5881" width="11.44140625" style="79" customWidth="1"/>
    <col min="5882" max="5882" width="11.109375" style="79" customWidth="1"/>
    <col min="5883" max="5883" width="10.44140625" style="79" customWidth="1"/>
    <col min="5884" max="5884" width="10.6640625" style="79" customWidth="1"/>
    <col min="5885" max="5885" width="11.44140625" style="79" customWidth="1"/>
    <col min="5886" max="6109" width="8.88671875" style="79"/>
    <col min="6110" max="6110" width="19.33203125" style="79" customWidth="1"/>
    <col min="6111" max="6111" width="15.33203125" style="79" bestFit="1" customWidth="1"/>
    <col min="6112" max="6112" width="13.33203125" style="79" customWidth="1"/>
    <col min="6113" max="6113" width="13.6640625" style="79" customWidth="1"/>
    <col min="6114" max="6114" width="14.109375" style="79" customWidth="1"/>
    <col min="6115" max="6115" width="13.33203125" style="79" customWidth="1"/>
    <col min="6116" max="6116" width="12" style="79" customWidth="1"/>
    <col min="6117" max="6117" width="13.109375" style="79" customWidth="1"/>
    <col min="6118" max="6118" width="15" style="79" customWidth="1"/>
    <col min="6119" max="6119" width="0" style="79" hidden="1" customWidth="1"/>
    <col min="6120" max="6122" width="13.109375" style="79" customWidth="1"/>
    <col min="6123" max="6123" width="15.33203125" style="79" bestFit="1" customWidth="1"/>
    <col min="6124" max="6124" width="11.5546875" style="79" customWidth="1"/>
    <col min="6125" max="6125" width="13" style="79" customWidth="1"/>
    <col min="6126" max="6126" width="19.6640625" style="79" customWidth="1"/>
    <col min="6127" max="6127" width="12.33203125" style="79" bestFit="1" customWidth="1"/>
    <col min="6128" max="6128" width="19.5546875" style="79" customWidth="1"/>
    <col min="6129" max="6129" width="14.88671875" style="79" customWidth="1"/>
    <col min="6130" max="6130" width="15" style="79" bestFit="1" customWidth="1"/>
    <col min="6131" max="6131" width="17.44140625" style="79" customWidth="1"/>
    <col min="6132" max="6132" width="13.109375" style="79" customWidth="1"/>
    <col min="6133" max="6133" width="12.5546875" style="79" customWidth="1"/>
    <col min="6134" max="6134" width="13.109375" style="79" customWidth="1"/>
    <col min="6135" max="6135" width="8.88671875" style="79"/>
    <col min="6136" max="6136" width="14.6640625" style="79" customWidth="1"/>
    <col min="6137" max="6137" width="11.44140625" style="79" customWidth="1"/>
    <col min="6138" max="6138" width="11.109375" style="79" customWidth="1"/>
    <col min="6139" max="6139" width="10.44140625" style="79" customWidth="1"/>
    <col min="6140" max="6140" width="10.6640625" style="79" customWidth="1"/>
    <col min="6141" max="6141" width="11.44140625" style="79" customWidth="1"/>
    <col min="6142" max="6365" width="8.88671875" style="79"/>
    <col min="6366" max="6366" width="19.33203125" style="79" customWidth="1"/>
    <col min="6367" max="6367" width="15.33203125" style="79" bestFit="1" customWidth="1"/>
    <col min="6368" max="6368" width="13.33203125" style="79" customWidth="1"/>
    <col min="6369" max="6369" width="13.6640625" style="79" customWidth="1"/>
    <col min="6370" max="6370" width="14.109375" style="79" customWidth="1"/>
    <col min="6371" max="6371" width="13.33203125" style="79" customWidth="1"/>
    <col min="6372" max="6372" width="12" style="79" customWidth="1"/>
    <col min="6373" max="6373" width="13.109375" style="79" customWidth="1"/>
    <col min="6374" max="6374" width="15" style="79" customWidth="1"/>
    <col min="6375" max="6375" width="0" style="79" hidden="1" customWidth="1"/>
    <col min="6376" max="6378" width="13.109375" style="79" customWidth="1"/>
    <col min="6379" max="6379" width="15.33203125" style="79" bestFit="1" customWidth="1"/>
    <col min="6380" max="6380" width="11.5546875" style="79" customWidth="1"/>
    <col min="6381" max="6381" width="13" style="79" customWidth="1"/>
    <col min="6382" max="6382" width="19.6640625" style="79" customWidth="1"/>
    <col min="6383" max="6383" width="12.33203125" style="79" bestFit="1" customWidth="1"/>
    <col min="6384" max="6384" width="19.5546875" style="79" customWidth="1"/>
    <col min="6385" max="6385" width="14.88671875" style="79" customWidth="1"/>
    <col min="6386" max="6386" width="15" style="79" bestFit="1" customWidth="1"/>
    <col min="6387" max="6387" width="17.44140625" style="79" customWidth="1"/>
    <col min="6388" max="6388" width="13.109375" style="79" customWidth="1"/>
    <col min="6389" max="6389" width="12.5546875" style="79" customWidth="1"/>
    <col min="6390" max="6390" width="13.109375" style="79" customWidth="1"/>
    <col min="6391" max="6391" width="8.88671875" style="79"/>
    <col min="6392" max="6392" width="14.6640625" style="79" customWidth="1"/>
    <col min="6393" max="6393" width="11.44140625" style="79" customWidth="1"/>
    <col min="6394" max="6394" width="11.109375" style="79" customWidth="1"/>
    <col min="6395" max="6395" width="10.44140625" style="79" customWidth="1"/>
    <col min="6396" max="6396" width="10.6640625" style="79" customWidth="1"/>
    <col min="6397" max="6397" width="11.44140625" style="79" customWidth="1"/>
    <col min="6398" max="6621" width="8.88671875" style="79"/>
    <col min="6622" max="6622" width="19.33203125" style="79" customWidth="1"/>
    <col min="6623" max="6623" width="15.33203125" style="79" bestFit="1" customWidth="1"/>
    <col min="6624" max="6624" width="13.33203125" style="79" customWidth="1"/>
    <col min="6625" max="6625" width="13.6640625" style="79" customWidth="1"/>
    <col min="6626" max="6626" width="14.109375" style="79" customWidth="1"/>
    <col min="6627" max="6627" width="13.33203125" style="79" customWidth="1"/>
    <col min="6628" max="6628" width="12" style="79" customWidth="1"/>
    <col min="6629" max="6629" width="13.109375" style="79" customWidth="1"/>
    <col min="6630" max="6630" width="15" style="79" customWidth="1"/>
    <col min="6631" max="6631" width="0" style="79" hidden="1" customWidth="1"/>
    <col min="6632" max="6634" width="13.109375" style="79" customWidth="1"/>
    <col min="6635" max="6635" width="15.33203125" style="79" bestFit="1" customWidth="1"/>
    <col min="6636" max="6636" width="11.5546875" style="79" customWidth="1"/>
    <col min="6637" max="6637" width="13" style="79" customWidth="1"/>
    <col min="6638" max="6638" width="19.6640625" style="79" customWidth="1"/>
    <col min="6639" max="6639" width="12.33203125" style="79" bestFit="1" customWidth="1"/>
    <col min="6640" max="6640" width="19.5546875" style="79" customWidth="1"/>
    <col min="6641" max="6641" width="14.88671875" style="79" customWidth="1"/>
    <col min="6642" max="6642" width="15" style="79" bestFit="1" customWidth="1"/>
    <col min="6643" max="6643" width="17.44140625" style="79" customWidth="1"/>
    <col min="6644" max="6644" width="13.109375" style="79" customWidth="1"/>
    <col min="6645" max="6645" width="12.5546875" style="79" customWidth="1"/>
    <col min="6646" max="6646" width="13.109375" style="79" customWidth="1"/>
    <col min="6647" max="6647" width="8.88671875" style="79"/>
    <col min="6648" max="6648" width="14.6640625" style="79" customWidth="1"/>
    <col min="6649" max="6649" width="11.44140625" style="79" customWidth="1"/>
    <col min="6650" max="6650" width="11.109375" style="79" customWidth="1"/>
    <col min="6651" max="6651" width="10.44140625" style="79" customWidth="1"/>
    <col min="6652" max="6652" width="10.6640625" style="79" customWidth="1"/>
    <col min="6653" max="6653" width="11.44140625" style="79" customWidth="1"/>
    <col min="6654" max="6877" width="8.88671875" style="79"/>
    <col min="6878" max="6878" width="19.33203125" style="79" customWidth="1"/>
    <col min="6879" max="6879" width="15.33203125" style="79" bestFit="1" customWidth="1"/>
    <col min="6880" max="6880" width="13.33203125" style="79" customWidth="1"/>
    <col min="6881" max="6881" width="13.6640625" style="79" customWidth="1"/>
    <col min="6882" max="6882" width="14.109375" style="79" customWidth="1"/>
    <col min="6883" max="6883" width="13.33203125" style="79" customWidth="1"/>
    <col min="6884" max="6884" width="12" style="79" customWidth="1"/>
    <col min="6885" max="6885" width="13.109375" style="79" customWidth="1"/>
    <col min="6886" max="6886" width="15" style="79" customWidth="1"/>
    <col min="6887" max="6887" width="0" style="79" hidden="1" customWidth="1"/>
    <col min="6888" max="6890" width="13.109375" style="79" customWidth="1"/>
    <col min="6891" max="6891" width="15.33203125" style="79" bestFit="1" customWidth="1"/>
    <col min="6892" max="6892" width="11.5546875" style="79" customWidth="1"/>
    <col min="6893" max="6893" width="13" style="79" customWidth="1"/>
    <col min="6894" max="6894" width="19.6640625" style="79" customWidth="1"/>
    <col min="6895" max="6895" width="12.33203125" style="79" bestFit="1" customWidth="1"/>
    <col min="6896" max="6896" width="19.5546875" style="79" customWidth="1"/>
    <col min="6897" max="6897" width="14.88671875" style="79" customWidth="1"/>
    <col min="6898" max="6898" width="15" style="79" bestFit="1" customWidth="1"/>
    <col min="6899" max="6899" width="17.44140625" style="79" customWidth="1"/>
    <col min="6900" max="6900" width="13.109375" style="79" customWidth="1"/>
    <col min="6901" max="6901" width="12.5546875" style="79" customWidth="1"/>
    <col min="6902" max="6902" width="13.109375" style="79" customWidth="1"/>
    <col min="6903" max="6903" width="8.88671875" style="79"/>
    <col min="6904" max="6904" width="14.6640625" style="79" customWidth="1"/>
    <col min="6905" max="6905" width="11.44140625" style="79" customWidth="1"/>
    <col min="6906" max="6906" width="11.109375" style="79" customWidth="1"/>
    <col min="6907" max="6907" width="10.44140625" style="79" customWidth="1"/>
    <col min="6908" max="6908" width="10.6640625" style="79" customWidth="1"/>
    <col min="6909" max="6909" width="11.44140625" style="79" customWidth="1"/>
    <col min="6910" max="7133" width="8.88671875" style="79"/>
    <col min="7134" max="7134" width="19.33203125" style="79" customWidth="1"/>
    <col min="7135" max="7135" width="15.33203125" style="79" bestFit="1" customWidth="1"/>
    <col min="7136" max="7136" width="13.33203125" style="79" customWidth="1"/>
    <col min="7137" max="7137" width="13.6640625" style="79" customWidth="1"/>
    <col min="7138" max="7138" width="14.109375" style="79" customWidth="1"/>
    <col min="7139" max="7139" width="13.33203125" style="79" customWidth="1"/>
    <col min="7140" max="7140" width="12" style="79" customWidth="1"/>
    <col min="7141" max="7141" width="13.109375" style="79" customWidth="1"/>
    <col min="7142" max="7142" width="15" style="79" customWidth="1"/>
    <col min="7143" max="7143" width="0" style="79" hidden="1" customWidth="1"/>
    <col min="7144" max="7146" width="13.109375" style="79" customWidth="1"/>
    <col min="7147" max="7147" width="15.33203125" style="79" bestFit="1" customWidth="1"/>
    <col min="7148" max="7148" width="11.5546875" style="79" customWidth="1"/>
    <col min="7149" max="7149" width="13" style="79" customWidth="1"/>
    <col min="7150" max="7150" width="19.6640625" style="79" customWidth="1"/>
    <col min="7151" max="7151" width="12.33203125" style="79" bestFit="1" customWidth="1"/>
    <col min="7152" max="7152" width="19.5546875" style="79" customWidth="1"/>
    <col min="7153" max="7153" width="14.88671875" style="79" customWidth="1"/>
    <col min="7154" max="7154" width="15" style="79" bestFit="1" customWidth="1"/>
    <col min="7155" max="7155" width="17.44140625" style="79" customWidth="1"/>
    <col min="7156" max="7156" width="13.109375" style="79" customWidth="1"/>
    <col min="7157" max="7157" width="12.5546875" style="79" customWidth="1"/>
    <col min="7158" max="7158" width="13.109375" style="79" customWidth="1"/>
    <col min="7159" max="7159" width="8.88671875" style="79"/>
    <col min="7160" max="7160" width="14.6640625" style="79" customWidth="1"/>
    <col min="7161" max="7161" width="11.44140625" style="79" customWidth="1"/>
    <col min="7162" max="7162" width="11.109375" style="79" customWidth="1"/>
    <col min="7163" max="7163" width="10.44140625" style="79" customWidth="1"/>
    <col min="7164" max="7164" width="10.6640625" style="79" customWidth="1"/>
    <col min="7165" max="7165" width="11.44140625" style="79" customWidth="1"/>
    <col min="7166" max="7389" width="8.88671875" style="79"/>
    <col min="7390" max="7390" width="19.33203125" style="79" customWidth="1"/>
    <col min="7391" max="7391" width="15.33203125" style="79" bestFit="1" customWidth="1"/>
    <col min="7392" max="7392" width="13.33203125" style="79" customWidth="1"/>
    <col min="7393" max="7393" width="13.6640625" style="79" customWidth="1"/>
    <col min="7394" max="7394" width="14.109375" style="79" customWidth="1"/>
    <col min="7395" max="7395" width="13.33203125" style="79" customWidth="1"/>
    <col min="7396" max="7396" width="12" style="79" customWidth="1"/>
    <col min="7397" max="7397" width="13.109375" style="79" customWidth="1"/>
    <col min="7398" max="7398" width="15" style="79" customWidth="1"/>
    <col min="7399" max="7399" width="0" style="79" hidden="1" customWidth="1"/>
    <col min="7400" max="7402" width="13.109375" style="79" customWidth="1"/>
    <col min="7403" max="7403" width="15.33203125" style="79" bestFit="1" customWidth="1"/>
    <col min="7404" max="7404" width="11.5546875" style="79" customWidth="1"/>
    <col min="7405" max="7405" width="13" style="79" customWidth="1"/>
    <col min="7406" max="7406" width="19.6640625" style="79" customWidth="1"/>
    <col min="7407" max="7407" width="12.33203125" style="79" bestFit="1" customWidth="1"/>
    <col min="7408" max="7408" width="19.5546875" style="79" customWidth="1"/>
    <col min="7409" max="7409" width="14.88671875" style="79" customWidth="1"/>
    <col min="7410" max="7410" width="15" style="79" bestFit="1" customWidth="1"/>
    <col min="7411" max="7411" width="17.44140625" style="79" customWidth="1"/>
    <col min="7412" max="7412" width="13.109375" style="79" customWidth="1"/>
    <col min="7413" max="7413" width="12.5546875" style="79" customWidth="1"/>
    <col min="7414" max="7414" width="13.109375" style="79" customWidth="1"/>
    <col min="7415" max="7415" width="8.88671875" style="79"/>
    <col min="7416" max="7416" width="14.6640625" style="79" customWidth="1"/>
    <col min="7417" max="7417" width="11.44140625" style="79" customWidth="1"/>
    <col min="7418" max="7418" width="11.109375" style="79" customWidth="1"/>
    <col min="7419" max="7419" width="10.44140625" style="79" customWidth="1"/>
    <col min="7420" max="7420" width="10.6640625" style="79" customWidth="1"/>
    <col min="7421" max="7421" width="11.44140625" style="79" customWidth="1"/>
    <col min="7422" max="7645" width="8.88671875" style="79"/>
    <col min="7646" max="7646" width="19.33203125" style="79" customWidth="1"/>
    <col min="7647" max="7647" width="15.33203125" style="79" bestFit="1" customWidth="1"/>
    <col min="7648" max="7648" width="13.33203125" style="79" customWidth="1"/>
    <col min="7649" max="7649" width="13.6640625" style="79" customWidth="1"/>
    <col min="7650" max="7650" width="14.109375" style="79" customWidth="1"/>
    <col min="7651" max="7651" width="13.33203125" style="79" customWidth="1"/>
    <col min="7652" max="7652" width="12" style="79" customWidth="1"/>
    <col min="7653" max="7653" width="13.109375" style="79" customWidth="1"/>
    <col min="7654" max="7654" width="15" style="79" customWidth="1"/>
    <col min="7655" max="7655" width="0" style="79" hidden="1" customWidth="1"/>
    <col min="7656" max="7658" width="13.109375" style="79" customWidth="1"/>
    <col min="7659" max="7659" width="15.33203125" style="79" bestFit="1" customWidth="1"/>
    <col min="7660" max="7660" width="11.5546875" style="79" customWidth="1"/>
    <col min="7661" max="7661" width="13" style="79" customWidth="1"/>
    <col min="7662" max="7662" width="19.6640625" style="79" customWidth="1"/>
    <col min="7663" max="7663" width="12.33203125" style="79" bestFit="1" customWidth="1"/>
    <col min="7664" max="7664" width="19.5546875" style="79" customWidth="1"/>
    <col min="7665" max="7665" width="14.88671875" style="79" customWidth="1"/>
    <col min="7666" max="7666" width="15" style="79" bestFit="1" customWidth="1"/>
    <col min="7667" max="7667" width="17.44140625" style="79" customWidth="1"/>
    <col min="7668" max="7668" width="13.109375" style="79" customWidth="1"/>
    <col min="7669" max="7669" width="12.5546875" style="79" customWidth="1"/>
    <col min="7670" max="7670" width="13.109375" style="79" customWidth="1"/>
    <col min="7671" max="7671" width="8.88671875" style="79"/>
    <col min="7672" max="7672" width="14.6640625" style="79" customWidth="1"/>
    <col min="7673" max="7673" width="11.44140625" style="79" customWidth="1"/>
    <col min="7674" max="7674" width="11.109375" style="79" customWidth="1"/>
    <col min="7675" max="7675" width="10.44140625" style="79" customWidth="1"/>
    <col min="7676" max="7676" width="10.6640625" style="79" customWidth="1"/>
    <col min="7677" max="7677" width="11.44140625" style="79" customWidth="1"/>
    <col min="7678" max="7901" width="8.88671875" style="79"/>
    <col min="7902" max="7902" width="19.33203125" style="79" customWidth="1"/>
    <col min="7903" max="7903" width="15.33203125" style="79" bestFit="1" customWidth="1"/>
    <col min="7904" max="7904" width="13.33203125" style="79" customWidth="1"/>
    <col min="7905" max="7905" width="13.6640625" style="79" customWidth="1"/>
    <col min="7906" max="7906" width="14.109375" style="79" customWidth="1"/>
    <col min="7907" max="7907" width="13.33203125" style="79" customWidth="1"/>
    <col min="7908" max="7908" width="12" style="79" customWidth="1"/>
    <col min="7909" max="7909" width="13.109375" style="79" customWidth="1"/>
    <col min="7910" max="7910" width="15" style="79" customWidth="1"/>
    <col min="7911" max="7911" width="0" style="79" hidden="1" customWidth="1"/>
    <col min="7912" max="7914" width="13.109375" style="79" customWidth="1"/>
    <col min="7915" max="7915" width="15.33203125" style="79" bestFit="1" customWidth="1"/>
    <col min="7916" max="7916" width="11.5546875" style="79" customWidth="1"/>
    <col min="7917" max="7917" width="13" style="79" customWidth="1"/>
    <col min="7918" max="7918" width="19.6640625" style="79" customWidth="1"/>
    <col min="7919" max="7919" width="12.33203125" style="79" bestFit="1" customWidth="1"/>
    <col min="7920" max="7920" width="19.5546875" style="79" customWidth="1"/>
    <col min="7921" max="7921" width="14.88671875" style="79" customWidth="1"/>
    <col min="7922" max="7922" width="15" style="79" bestFit="1" customWidth="1"/>
    <col min="7923" max="7923" width="17.44140625" style="79" customWidth="1"/>
    <col min="7924" max="7924" width="13.109375" style="79" customWidth="1"/>
    <col min="7925" max="7925" width="12.5546875" style="79" customWidth="1"/>
    <col min="7926" max="7926" width="13.109375" style="79" customWidth="1"/>
    <col min="7927" max="7927" width="8.88671875" style="79"/>
    <col min="7928" max="7928" width="14.6640625" style="79" customWidth="1"/>
    <col min="7929" max="7929" width="11.44140625" style="79" customWidth="1"/>
    <col min="7930" max="7930" width="11.109375" style="79" customWidth="1"/>
    <col min="7931" max="7931" width="10.44140625" style="79" customWidth="1"/>
    <col min="7932" max="7932" width="10.6640625" style="79" customWidth="1"/>
    <col min="7933" max="7933" width="11.44140625" style="79" customWidth="1"/>
    <col min="7934" max="8157" width="8.88671875" style="79"/>
    <col min="8158" max="8158" width="19.33203125" style="79" customWidth="1"/>
    <col min="8159" max="8159" width="15.33203125" style="79" bestFit="1" customWidth="1"/>
    <col min="8160" max="8160" width="13.33203125" style="79" customWidth="1"/>
    <col min="8161" max="8161" width="13.6640625" style="79" customWidth="1"/>
    <col min="8162" max="8162" width="14.109375" style="79" customWidth="1"/>
    <col min="8163" max="8163" width="13.33203125" style="79" customWidth="1"/>
    <col min="8164" max="8164" width="12" style="79" customWidth="1"/>
    <col min="8165" max="8165" width="13.109375" style="79" customWidth="1"/>
    <col min="8166" max="8166" width="15" style="79" customWidth="1"/>
    <col min="8167" max="8167" width="0" style="79" hidden="1" customWidth="1"/>
    <col min="8168" max="8170" width="13.109375" style="79" customWidth="1"/>
    <col min="8171" max="8171" width="15.33203125" style="79" bestFit="1" customWidth="1"/>
    <col min="8172" max="8172" width="11.5546875" style="79" customWidth="1"/>
    <col min="8173" max="8173" width="13" style="79" customWidth="1"/>
    <col min="8174" max="8174" width="19.6640625" style="79" customWidth="1"/>
    <col min="8175" max="8175" width="12.33203125" style="79" bestFit="1" customWidth="1"/>
    <col min="8176" max="8176" width="19.5546875" style="79" customWidth="1"/>
    <col min="8177" max="8177" width="14.88671875" style="79" customWidth="1"/>
    <col min="8178" max="8178" width="15" style="79" bestFit="1" customWidth="1"/>
    <col min="8179" max="8179" width="17.44140625" style="79" customWidth="1"/>
    <col min="8180" max="8180" width="13.109375" style="79" customWidth="1"/>
    <col min="8181" max="8181" width="12.5546875" style="79" customWidth="1"/>
    <col min="8182" max="8182" width="13.109375" style="79" customWidth="1"/>
    <col min="8183" max="8183" width="8.88671875" style="79"/>
    <col min="8184" max="8184" width="14.6640625" style="79" customWidth="1"/>
    <col min="8185" max="8185" width="11.44140625" style="79" customWidth="1"/>
    <col min="8186" max="8186" width="11.109375" style="79" customWidth="1"/>
    <col min="8187" max="8187" width="10.44140625" style="79" customWidth="1"/>
    <col min="8188" max="8188" width="10.6640625" style="79" customWidth="1"/>
    <col min="8189" max="8189" width="11.44140625" style="79" customWidth="1"/>
    <col min="8190" max="8413" width="8.88671875" style="79"/>
    <col min="8414" max="8414" width="19.33203125" style="79" customWidth="1"/>
    <col min="8415" max="8415" width="15.33203125" style="79" bestFit="1" customWidth="1"/>
    <col min="8416" max="8416" width="13.33203125" style="79" customWidth="1"/>
    <col min="8417" max="8417" width="13.6640625" style="79" customWidth="1"/>
    <col min="8418" max="8418" width="14.109375" style="79" customWidth="1"/>
    <col min="8419" max="8419" width="13.33203125" style="79" customWidth="1"/>
    <col min="8420" max="8420" width="12" style="79" customWidth="1"/>
    <col min="8421" max="8421" width="13.109375" style="79" customWidth="1"/>
    <col min="8422" max="8422" width="15" style="79" customWidth="1"/>
    <col min="8423" max="8423" width="0" style="79" hidden="1" customWidth="1"/>
    <col min="8424" max="8426" width="13.109375" style="79" customWidth="1"/>
    <col min="8427" max="8427" width="15.33203125" style="79" bestFit="1" customWidth="1"/>
    <col min="8428" max="8428" width="11.5546875" style="79" customWidth="1"/>
    <col min="8429" max="8429" width="13" style="79" customWidth="1"/>
    <col min="8430" max="8430" width="19.6640625" style="79" customWidth="1"/>
    <col min="8431" max="8431" width="12.33203125" style="79" bestFit="1" customWidth="1"/>
    <col min="8432" max="8432" width="19.5546875" style="79" customWidth="1"/>
    <col min="8433" max="8433" width="14.88671875" style="79" customWidth="1"/>
    <col min="8434" max="8434" width="15" style="79" bestFit="1" customWidth="1"/>
    <col min="8435" max="8435" width="17.44140625" style="79" customWidth="1"/>
    <col min="8436" max="8436" width="13.109375" style="79" customWidth="1"/>
    <col min="8437" max="8437" width="12.5546875" style="79" customWidth="1"/>
    <col min="8438" max="8438" width="13.109375" style="79" customWidth="1"/>
    <col min="8439" max="8439" width="8.88671875" style="79"/>
    <col min="8440" max="8440" width="14.6640625" style="79" customWidth="1"/>
    <col min="8441" max="8441" width="11.44140625" style="79" customWidth="1"/>
    <col min="8442" max="8442" width="11.109375" style="79" customWidth="1"/>
    <col min="8443" max="8443" width="10.44140625" style="79" customWidth="1"/>
    <col min="8444" max="8444" width="10.6640625" style="79" customWidth="1"/>
    <col min="8445" max="8445" width="11.44140625" style="79" customWidth="1"/>
    <col min="8446" max="8669" width="8.88671875" style="79"/>
    <col min="8670" max="8670" width="19.33203125" style="79" customWidth="1"/>
    <col min="8671" max="8671" width="15.33203125" style="79" bestFit="1" customWidth="1"/>
    <col min="8672" max="8672" width="13.33203125" style="79" customWidth="1"/>
    <col min="8673" max="8673" width="13.6640625" style="79" customWidth="1"/>
    <col min="8674" max="8674" width="14.109375" style="79" customWidth="1"/>
    <col min="8675" max="8675" width="13.33203125" style="79" customWidth="1"/>
    <col min="8676" max="8676" width="12" style="79" customWidth="1"/>
    <col min="8677" max="8677" width="13.109375" style="79" customWidth="1"/>
    <col min="8678" max="8678" width="15" style="79" customWidth="1"/>
    <col min="8679" max="8679" width="0" style="79" hidden="1" customWidth="1"/>
    <col min="8680" max="8682" width="13.109375" style="79" customWidth="1"/>
    <col min="8683" max="8683" width="15.33203125" style="79" bestFit="1" customWidth="1"/>
    <col min="8684" max="8684" width="11.5546875" style="79" customWidth="1"/>
    <col min="8685" max="8685" width="13" style="79" customWidth="1"/>
    <col min="8686" max="8686" width="19.6640625" style="79" customWidth="1"/>
    <col min="8687" max="8687" width="12.33203125" style="79" bestFit="1" customWidth="1"/>
    <col min="8688" max="8688" width="19.5546875" style="79" customWidth="1"/>
    <col min="8689" max="8689" width="14.88671875" style="79" customWidth="1"/>
    <col min="8690" max="8690" width="15" style="79" bestFit="1" customWidth="1"/>
    <col min="8691" max="8691" width="17.44140625" style="79" customWidth="1"/>
    <col min="8692" max="8692" width="13.109375" style="79" customWidth="1"/>
    <col min="8693" max="8693" width="12.5546875" style="79" customWidth="1"/>
    <col min="8694" max="8694" width="13.109375" style="79" customWidth="1"/>
    <col min="8695" max="8695" width="8.88671875" style="79"/>
    <col min="8696" max="8696" width="14.6640625" style="79" customWidth="1"/>
    <col min="8697" max="8697" width="11.44140625" style="79" customWidth="1"/>
    <col min="8698" max="8698" width="11.109375" style="79" customWidth="1"/>
    <col min="8699" max="8699" width="10.44140625" style="79" customWidth="1"/>
    <col min="8700" max="8700" width="10.6640625" style="79" customWidth="1"/>
    <col min="8701" max="8701" width="11.44140625" style="79" customWidth="1"/>
    <col min="8702" max="8925" width="8.88671875" style="79"/>
    <col min="8926" max="8926" width="19.33203125" style="79" customWidth="1"/>
    <col min="8927" max="8927" width="15.33203125" style="79" bestFit="1" customWidth="1"/>
    <col min="8928" max="8928" width="13.33203125" style="79" customWidth="1"/>
    <col min="8929" max="8929" width="13.6640625" style="79" customWidth="1"/>
    <col min="8930" max="8930" width="14.109375" style="79" customWidth="1"/>
    <col min="8931" max="8931" width="13.33203125" style="79" customWidth="1"/>
    <col min="8932" max="8932" width="12" style="79" customWidth="1"/>
    <col min="8933" max="8933" width="13.109375" style="79" customWidth="1"/>
    <col min="8934" max="8934" width="15" style="79" customWidth="1"/>
    <col min="8935" max="8935" width="0" style="79" hidden="1" customWidth="1"/>
    <col min="8936" max="8938" width="13.109375" style="79" customWidth="1"/>
    <col min="8939" max="8939" width="15.33203125" style="79" bestFit="1" customWidth="1"/>
    <col min="8940" max="8940" width="11.5546875" style="79" customWidth="1"/>
    <col min="8941" max="8941" width="13" style="79" customWidth="1"/>
    <col min="8942" max="8942" width="19.6640625" style="79" customWidth="1"/>
    <col min="8943" max="8943" width="12.33203125" style="79" bestFit="1" customWidth="1"/>
    <col min="8944" max="8944" width="19.5546875" style="79" customWidth="1"/>
    <col min="8945" max="8945" width="14.88671875" style="79" customWidth="1"/>
    <col min="8946" max="8946" width="15" style="79" bestFit="1" customWidth="1"/>
    <col min="8947" max="8947" width="17.44140625" style="79" customWidth="1"/>
    <col min="8948" max="8948" width="13.109375" style="79" customWidth="1"/>
    <col min="8949" max="8949" width="12.5546875" style="79" customWidth="1"/>
    <col min="8950" max="8950" width="13.109375" style="79" customWidth="1"/>
    <col min="8951" max="8951" width="8.88671875" style="79"/>
    <col min="8952" max="8952" width="14.6640625" style="79" customWidth="1"/>
    <col min="8953" max="8953" width="11.44140625" style="79" customWidth="1"/>
    <col min="8954" max="8954" width="11.109375" style="79" customWidth="1"/>
    <col min="8955" max="8955" width="10.44140625" style="79" customWidth="1"/>
    <col min="8956" max="8956" width="10.6640625" style="79" customWidth="1"/>
    <col min="8957" max="8957" width="11.44140625" style="79" customWidth="1"/>
    <col min="8958" max="9181" width="8.88671875" style="79"/>
    <col min="9182" max="9182" width="19.33203125" style="79" customWidth="1"/>
    <col min="9183" max="9183" width="15.33203125" style="79" bestFit="1" customWidth="1"/>
    <col min="9184" max="9184" width="13.33203125" style="79" customWidth="1"/>
    <col min="9185" max="9185" width="13.6640625" style="79" customWidth="1"/>
    <col min="9186" max="9186" width="14.109375" style="79" customWidth="1"/>
    <col min="9187" max="9187" width="13.33203125" style="79" customWidth="1"/>
    <col min="9188" max="9188" width="12" style="79" customWidth="1"/>
    <col min="9189" max="9189" width="13.109375" style="79" customWidth="1"/>
    <col min="9190" max="9190" width="15" style="79" customWidth="1"/>
    <col min="9191" max="9191" width="0" style="79" hidden="1" customWidth="1"/>
    <col min="9192" max="9194" width="13.109375" style="79" customWidth="1"/>
    <col min="9195" max="9195" width="15.33203125" style="79" bestFit="1" customWidth="1"/>
    <col min="9196" max="9196" width="11.5546875" style="79" customWidth="1"/>
    <col min="9197" max="9197" width="13" style="79" customWidth="1"/>
    <col min="9198" max="9198" width="19.6640625" style="79" customWidth="1"/>
    <col min="9199" max="9199" width="12.33203125" style="79" bestFit="1" customWidth="1"/>
    <col min="9200" max="9200" width="19.5546875" style="79" customWidth="1"/>
    <col min="9201" max="9201" width="14.88671875" style="79" customWidth="1"/>
    <col min="9202" max="9202" width="15" style="79" bestFit="1" customWidth="1"/>
    <col min="9203" max="9203" width="17.44140625" style="79" customWidth="1"/>
    <col min="9204" max="9204" width="13.109375" style="79" customWidth="1"/>
    <col min="9205" max="9205" width="12.5546875" style="79" customWidth="1"/>
    <col min="9206" max="9206" width="13.109375" style="79" customWidth="1"/>
    <col min="9207" max="9207" width="8.88671875" style="79"/>
    <col min="9208" max="9208" width="14.6640625" style="79" customWidth="1"/>
    <col min="9209" max="9209" width="11.44140625" style="79" customWidth="1"/>
    <col min="9210" max="9210" width="11.109375" style="79" customWidth="1"/>
    <col min="9211" max="9211" width="10.44140625" style="79" customWidth="1"/>
    <col min="9212" max="9212" width="10.6640625" style="79" customWidth="1"/>
    <col min="9213" max="9213" width="11.44140625" style="79" customWidth="1"/>
    <col min="9214" max="9437" width="8.88671875" style="79"/>
    <col min="9438" max="9438" width="19.33203125" style="79" customWidth="1"/>
    <col min="9439" max="9439" width="15.33203125" style="79" bestFit="1" customWidth="1"/>
    <col min="9440" max="9440" width="13.33203125" style="79" customWidth="1"/>
    <col min="9441" max="9441" width="13.6640625" style="79" customWidth="1"/>
    <col min="9442" max="9442" width="14.109375" style="79" customWidth="1"/>
    <col min="9443" max="9443" width="13.33203125" style="79" customWidth="1"/>
    <col min="9444" max="9444" width="12" style="79" customWidth="1"/>
    <col min="9445" max="9445" width="13.109375" style="79" customWidth="1"/>
    <col min="9446" max="9446" width="15" style="79" customWidth="1"/>
    <col min="9447" max="9447" width="0" style="79" hidden="1" customWidth="1"/>
    <col min="9448" max="9450" width="13.109375" style="79" customWidth="1"/>
    <col min="9451" max="9451" width="15.33203125" style="79" bestFit="1" customWidth="1"/>
    <col min="9452" max="9452" width="11.5546875" style="79" customWidth="1"/>
    <col min="9453" max="9453" width="13" style="79" customWidth="1"/>
    <col min="9454" max="9454" width="19.6640625" style="79" customWidth="1"/>
    <col min="9455" max="9455" width="12.33203125" style="79" bestFit="1" customWidth="1"/>
    <col min="9456" max="9456" width="19.5546875" style="79" customWidth="1"/>
    <col min="9457" max="9457" width="14.88671875" style="79" customWidth="1"/>
    <col min="9458" max="9458" width="15" style="79" bestFit="1" customWidth="1"/>
    <col min="9459" max="9459" width="17.44140625" style="79" customWidth="1"/>
    <col min="9460" max="9460" width="13.109375" style="79" customWidth="1"/>
    <col min="9461" max="9461" width="12.5546875" style="79" customWidth="1"/>
    <col min="9462" max="9462" width="13.109375" style="79" customWidth="1"/>
    <col min="9463" max="9463" width="8.88671875" style="79"/>
    <col min="9464" max="9464" width="14.6640625" style="79" customWidth="1"/>
    <col min="9465" max="9465" width="11.44140625" style="79" customWidth="1"/>
    <col min="9466" max="9466" width="11.109375" style="79" customWidth="1"/>
    <col min="9467" max="9467" width="10.44140625" style="79" customWidth="1"/>
    <col min="9468" max="9468" width="10.6640625" style="79" customWidth="1"/>
    <col min="9469" max="9469" width="11.44140625" style="79" customWidth="1"/>
    <col min="9470" max="9693" width="8.88671875" style="79"/>
    <col min="9694" max="9694" width="19.33203125" style="79" customWidth="1"/>
    <col min="9695" max="9695" width="15.33203125" style="79" bestFit="1" customWidth="1"/>
    <col min="9696" max="9696" width="13.33203125" style="79" customWidth="1"/>
    <col min="9697" max="9697" width="13.6640625" style="79" customWidth="1"/>
    <col min="9698" max="9698" width="14.109375" style="79" customWidth="1"/>
    <col min="9699" max="9699" width="13.33203125" style="79" customWidth="1"/>
    <col min="9700" max="9700" width="12" style="79" customWidth="1"/>
    <col min="9701" max="9701" width="13.109375" style="79" customWidth="1"/>
    <col min="9702" max="9702" width="15" style="79" customWidth="1"/>
    <col min="9703" max="9703" width="0" style="79" hidden="1" customWidth="1"/>
    <col min="9704" max="9706" width="13.109375" style="79" customWidth="1"/>
    <col min="9707" max="9707" width="15.33203125" style="79" bestFit="1" customWidth="1"/>
    <col min="9708" max="9708" width="11.5546875" style="79" customWidth="1"/>
    <col min="9709" max="9709" width="13" style="79" customWidth="1"/>
    <col min="9710" max="9710" width="19.6640625" style="79" customWidth="1"/>
    <col min="9711" max="9711" width="12.33203125" style="79" bestFit="1" customWidth="1"/>
    <col min="9712" max="9712" width="19.5546875" style="79" customWidth="1"/>
    <col min="9713" max="9713" width="14.88671875" style="79" customWidth="1"/>
    <col min="9714" max="9714" width="15" style="79" bestFit="1" customWidth="1"/>
    <col min="9715" max="9715" width="17.44140625" style="79" customWidth="1"/>
    <col min="9716" max="9716" width="13.109375" style="79" customWidth="1"/>
    <col min="9717" max="9717" width="12.5546875" style="79" customWidth="1"/>
    <col min="9718" max="9718" width="13.109375" style="79" customWidth="1"/>
    <col min="9719" max="9719" width="8.88671875" style="79"/>
    <col min="9720" max="9720" width="14.6640625" style="79" customWidth="1"/>
    <col min="9721" max="9721" width="11.44140625" style="79" customWidth="1"/>
    <col min="9722" max="9722" width="11.109375" style="79" customWidth="1"/>
    <col min="9723" max="9723" width="10.44140625" style="79" customWidth="1"/>
    <col min="9724" max="9724" width="10.6640625" style="79" customWidth="1"/>
    <col min="9725" max="9725" width="11.44140625" style="79" customWidth="1"/>
    <col min="9726" max="9949" width="8.88671875" style="79"/>
    <col min="9950" max="9950" width="19.33203125" style="79" customWidth="1"/>
    <col min="9951" max="9951" width="15.33203125" style="79" bestFit="1" customWidth="1"/>
    <col min="9952" max="9952" width="13.33203125" style="79" customWidth="1"/>
    <col min="9953" max="9953" width="13.6640625" style="79" customWidth="1"/>
    <col min="9954" max="9954" width="14.109375" style="79" customWidth="1"/>
    <col min="9955" max="9955" width="13.33203125" style="79" customWidth="1"/>
    <col min="9956" max="9956" width="12" style="79" customWidth="1"/>
    <col min="9957" max="9957" width="13.109375" style="79" customWidth="1"/>
    <col min="9958" max="9958" width="15" style="79" customWidth="1"/>
    <col min="9959" max="9959" width="0" style="79" hidden="1" customWidth="1"/>
    <col min="9960" max="9962" width="13.109375" style="79" customWidth="1"/>
    <col min="9963" max="9963" width="15.33203125" style="79" bestFit="1" customWidth="1"/>
    <col min="9964" max="9964" width="11.5546875" style="79" customWidth="1"/>
    <col min="9965" max="9965" width="13" style="79" customWidth="1"/>
    <col min="9966" max="9966" width="19.6640625" style="79" customWidth="1"/>
    <col min="9967" max="9967" width="12.33203125" style="79" bestFit="1" customWidth="1"/>
    <col min="9968" max="9968" width="19.5546875" style="79" customWidth="1"/>
    <col min="9969" max="9969" width="14.88671875" style="79" customWidth="1"/>
    <col min="9970" max="9970" width="15" style="79" bestFit="1" customWidth="1"/>
    <col min="9971" max="9971" width="17.44140625" style="79" customWidth="1"/>
    <col min="9972" max="9972" width="13.109375" style="79" customWidth="1"/>
    <col min="9973" max="9973" width="12.5546875" style="79" customWidth="1"/>
    <col min="9974" max="9974" width="13.109375" style="79" customWidth="1"/>
    <col min="9975" max="9975" width="8.88671875" style="79"/>
    <col min="9976" max="9976" width="14.6640625" style="79" customWidth="1"/>
    <col min="9977" max="9977" width="11.44140625" style="79" customWidth="1"/>
    <col min="9978" max="9978" width="11.109375" style="79" customWidth="1"/>
    <col min="9979" max="9979" width="10.44140625" style="79" customWidth="1"/>
    <col min="9980" max="9980" width="10.6640625" style="79" customWidth="1"/>
    <col min="9981" max="9981" width="11.44140625" style="79" customWidth="1"/>
    <col min="9982" max="10205" width="8.88671875" style="79"/>
    <col min="10206" max="10206" width="19.33203125" style="79" customWidth="1"/>
    <col min="10207" max="10207" width="15.33203125" style="79" bestFit="1" customWidth="1"/>
    <col min="10208" max="10208" width="13.33203125" style="79" customWidth="1"/>
    <col min="10209" max="10209" width="13.6640625" style="79" customWidth="1"/>
    <col min="10210" max="10210" width="14.109375" style="79" customWidth="1"/>
    <col min="10211" max="10211" width="13.33203125" style="79" customWidth="1"/>
    <col min="10212" max="10212" width="12" style="79" customWidth="1"/>
    <col min="10213" max="10213" width="13.109375" style="79" customWidth="1"/>
    <col min="10214" max="10214" width="15" style="79" customWidth="1"/>
    <col min="10215" max="10215" width="0" style="79" hidden="1" customWidth="1"/>
    <col min="10216" max="10218" width="13.109375" style="79" customWidth="1"/>
    <col min="10219" max="10219" width="15.33203125" style="79" bestFit="1" customWidth="1"/>
    <col min="10220" max="10220" width="11.5546875" style="79" customWidth="1"/>
    <col min="10221" max="10221" width="13" style="79" customWidth="1"/>
    <col min="10222" max="10222" width="19.6640625" style="79" customWidth="1"/>
    <col min="10223" max="10223" width="12.33203125" style="79" bestFit="1" customWidth="1"/>
    <col min="10224" max="10224" width="19.5546875" style="79" customWidth="1"/>
    <col min="10225" max="10225" width="14.88671875" style="79" customWidth="1"/>
    <col min="10226" max="10226" width="15" style="79" bestFit="1" customWidth="1"/>
    <col min="10227" max="10227" width="17.44140625" style="79" customWidth="1"/>
    <col min="10228" max="10228" width="13.109375" style="79" customWidth="1"/>
    <col min="10229" max="10229" width="12.5546875" style="79" customWidth="1"/>
    <col min="10230" max="10230" width="13.109375" style="79" customWidth="1"/>
    <col min="10231" max="10231" width="8.88671875" style="79"/>
    <col min="10232" max="10232" width="14.6640625" style="79" customWidth="1"/>
    <col min="10233" max="10233" width="11.44140625" style="79" customWidth="1"/>
    <col min="10234" max="10234" width="11.109375" style="79" customWidth="1"/>
    <col min="10235" max="10235" width="10.44140625" style="79" customWidth="1"/>
    <col min="10236" max="10236" width="10.6640625" style="79" customWidth="1"/>
    <col min="10237" max="10237" width="11.44140625" style="79" customWidth="1"/>
    <col min="10238" max="10461" width="8.88671875" style="79"/>
    <col min="10462" max="10462" width="19.33203125" style="79" customWidth="1"/>
    <col min="10463" max="10463" width="15.33203125" style="79" bestFit="1" customWidth="1"/>
    <col min="10464" max="10464" width="13.33203125" style="79" customWidth="1"/>
    <col min="10465" max="10465" width="13.6640625" style="79" customWidth="1"/>
    <col min="10466" max="10466" width="14.109375" style="79" customWidth="1"/>
    <col min="10467" max="10467" width="13.33203125" style="79" customWidth="1"/>
    <col min="10468" max="10468" width="12" style="79" customWidth="1"/>
    <col min="10469" max="10469" width="13.109375" style="79" customWidth="1"/>
    <col min="10470" max="10470" width="15" style="79" customWidth="1"/>
    <col min="10471" max="10471" width="0" style="79" hidden="1" customWidth="1"/>
    <col min="10472" max="10474" width="13.109375" style="79" customWidth="1"/>
    <col min="10475" max="10475" width="15.33203125" style="79" bestFit="1" customWidth="1"/>
    <col min="10476" max="10476" width="11.5546875" style="79" customWidth="1"/>
    <col min="10477" max="10477" width="13" style="79" customWidth="1"/>
    <col min="10478" max="10478" width="19.6640625" style="79" customWidth="1"/>
    <col min="10479" max="10479" width="12.33203125" style="79" bestFit="1" customWidth="1"/>
    <col min="10480" max="10480" width="19.5546875" style="79" customWidth="1"/>
    <col min="10481" max="10481" width="14.88671875" style="79" customWidth="1"/>
    <col min="10482" max="10482" width="15" style="79" bestFit="1" customWidth="1"/>
    <col min="10483" max="10483" width="17.44140625" style="79" customWidth="1"/>
    <col min="10484" max="10484" width="13.109375" style="79" customWidth="1"/>
    <col min="10485" max="10485" width="12.5546875" style="79" customWidth="1"/>
    <col min="10486" max="10486" width="13.109375" style="79" customWidth="1"/>
    <col min="10487" max="10487" width="8.88671875" style="79"/>
    <col min="10488" max="10488" width="14.6640625" style="79" customWidth="1"/>
    <col min="10489" max="10489" width="11.44140625" style="79" customWidth="1"/>
    <col min="10490" max="10490" width="11.109375" style="79" customWidth="1"/>
    <col min="10491" max="10491" width="10.44140625" style="79" customWidth="1"/>
    <col min="10492" max="10492" width="10.6640625" style="79" customWidth="1"/>
    <col min="10493" max="10493" width="11.44140625" style="79" customWidth="1"/>
    <col min="10494" max="10717" width="8.88671875" style="79"/>
    <col min="10718" max="10718" width="19.33203125" style="79" customWidth="1"/>
    <col min="10719" max="10719" width="15.33203125" style="79" bestFit="1" customWidth="1"/>
    <col min="10720" max="10720" width="13.33203125" style="79" customWidth="1"/>
    <col min="10721" max="10721" width="13.6640625" style="79" customWidth="1"/>
    <col min="10722" max="10722" width="14.109375" style="79" customWidth="1"/>
    <col min="10723" max="10723" width="13.33203125" style="79" customWidth="1"/>
    <col min="10724" max="10724" width="12" style="79" customWidth="1"/>
    <col min="10725" max="10725" width="13.109375" style="79" customWidth="1"/>
    <col min="10726" max="10726" width="15" style="79" customWidth="1"/>
    <col min="10727" max="10727" width="0" style="79" hidden="1" customWidth="1"/>
    <col min="10728" max="10730" width="13.109375" style="79" customWidth="1"/>
    <col min="10731" max="10731" width="15.33203125" style="79" bestFit="1" customWidth="1"/>
    <col min="10732" max="10732" width="11.5546875" style="79" customWidth="1"/>
    <col min="10733" max="10733" width="13" style="79" customWidth="1"/>
    <col min="10734" max="10734" width="19.6640625" style="79" customWidth="1"/>
    <col min="10735" max="10735" width="12.33203125" style="79" bestFit="1" customWidth="1"/>
    <col min="10736" max="10736" width="19.5546875" style="79" customWidth="1"/>
    <col min="10737" max="10737" width="14.88671875" style="79" customWidth="1"/>
    <col min="10738" max="10738" width="15" style="79" bestFit="1" customWidth="1"/>
    <col min="10739" max="10739" width="17.44140625" style="79" customWidth="1"/>
    <col min="10740" max="10740" width="13.109375" style="79" customWidth="1"/>
    <col min="10741" max="10741" width="12.5546875" style="79" customWidth="1"/>
    <col min="10742" max="10742" width="13.109375" style="79" customWidth="1"/>
    <col min="10743" max="10743" width="8.88671875" style="79"/>
    <col min="10744" max="10744" width="14.6640625" style="79" customWidth="1"/>
    <col min="10745" max="10745" width="11.44140625" style="79" customWidth="1"/>
    <col min="10746" max="10746" width="11.109375" style="79" customWidth="1"/>
    <col min="10747" max="10747" width="10.44140625" style="79" customWidth="1"/>
    <col min="10748" max="10748" width="10.6640625" style="79" customWidth="1"/>
    <col min="10749" max="10749" width="11.44140625" style="79" customWidth="1"/>
    <col min="10750" max="10973" width="8.88671875" style="79"/>
    <col min="10974" max="10974" width="19.33203125" style="79" customWidth="1"/>
    <col min="10975" max="10975" width="15.33203125" style="79" bestFit="1" customWidth="1"/>
    <col min="10976" max="10976" width="13.33203125" style="79" customWidth="1"/>
    <col min="10977" max="10977" width="13.6640625" style="79" customWidth="1"/>
    <col min="10978" max="10978" width="14.109375" style="79" customWidth="1"/>
    <col min="10979" max="10979" width="13.33203125" style="79" customWidth="1"/>
    <col min="10980" max="10980" width="12" style="79" customWidth="1"/>
    <col min="10981" max="10981" width="13.109375" style="79" customWidth="1"/>
    <col min="10982" max="10982" width="15" style="79" customWidth="1"/>
    <col min="10983" max="10983" width="0" style="79" hidden="1" customWidth="1"/>
    <col min="10984" max="10986" width="13.109375" style="79" customWidth="1"/>
    <col min="10987" max="10987" width="15.33203125" style="79" bestFit="1" customWidth="1"/>
    <col min="10988" max="10988" width="11.5546875" style="79" customWidth="1"/>
    <col min="10989" max="10989" width="13" style="79" customWidth="1"/>
    <col min="10990" max="10990" width="19.6640625" style="79" customWidth="1"/>
    <col min="10991" max="10991" width="12.33203125" style="79" bestFit="1" customWidth="1"/>
    <col min="10992" max="10992" width="19.5546875" style="79" customWidth="1"/>
    <col min="10993" max="10993" width="14.88671875" style="79" customWidth="1"/>
    <col min="10994" max="10994" width="15" style="79" bestFit="1" customWidth="1"/>
    <col min="10995" max="10995" width="17.44140625" style="79" customWidth="1"/>
    <col min="10996" max="10996" width="13.109375" style="79" customWidth="1"/>
    <col min="10997" max="10997" width="12.5546875" style="79" customWidth="1"/>
    <col min="10998" max="10998" width="13.109375" style="79" customWidth="1"/>
    <col min="10999" max="10999" width="8.88671875" style="79"/>
    <col min="11000" max="11000" width="14.6640625" style="79" customWidth="1"/>
    <col min="11001" max="11001" width="11.44140625" style="79" customWidth="1"/>
    <col min="11002" max="11002" width="11.109375" style="79" customWidth="1"/>
    <col min="11003" max="11003" width="10.44140625" style="79" customWidth="1"/>
    <col min="11004" max="11004" width="10.6640625" style="79" customWidth="1"/>
    <col min="11005" max="11005" width="11.44140625" style="79" customWidth="1"/>
    <col min="11006" max="11229" width="8.88671875" style="79"/>
    <col min="11230" max="11230" width="19.33203125" style="79" customWidth="1"/>
    <col min="11231" max="11231" width="15.33203125" style="79" bestFit="1" customWidth="1"/>
    <col min="11232" max="11232" width="13.33203125" style="79" customWidth="1"/>
    <col min="11233" max="11233" width="13.6640625" style="79" customWidth="1"/>
    <col min="11234" max="11234" width="14.109375" style="79" customWidth="1"/>
    <col min="11235" max="11235" width="13.33203125" style="79" customWidth="1"/>
    <col min="11236" max="11236" width="12" style="79" customWidth="1"/>
    <col min="11237" max="11237" width="13.109375" style="79" customWidth="1"/>
    <col min="11238" max="11238" width="15" style="79" customWidth="1"/>
    <col min="11239" max="11239" width="0" style="79" hidden="1" customWidth="1"/>
    <col min="11240" max="11242" width="13.109375" style="79" customWidth="1"/>
    <col min="11243" max="11243" width="15.33203125" style="79" bestFit="1" customWidth="1"/>
    <col min="11244" max="11244" width="11.5546875" style="79" customWidth="1"/>
    <col min="11245" max="11245" width="13" style="79" customWidth="1"/>
    <col min="11246" max="11246" width="19.6640625" style="79" customWidth="1"/>
    <col min="11247" max="11247" width="12.33203125" style="79" bestFit="1" customWidth="1"/>
    <col min="11248" max="11248" width="19.5546875" style="79" customWidth="1"/>
    <col min="11249" max="11249" width="14.88671875" style="79" customWidth="1"/>
    <col min="11250" max="11250" width="15" style="79" bestFit="1" customWidth="1"/>
    <col min="11251" max="11251" width="17.44140625" style="79" customWidth="1"/>
    <col min="11252" max="11252" width="13.109375" style="79" customWidth="1"/>
    <col min="11253" max="11253" width="12.5546875" style="79" customWidth="1"/>
    <col min="11254" max="11254" width="13.109375" style="79" customWidth="1"/>
    <col min="11255" max="11255" width="8.88671875" style="79"/>
    <col min="11256" max="11256" width="14.6640625" style="79" customWidth="1"/>
    <col min="11257" max="11257" width="11.44140625" style="79" customWidth="1"/>
    <col min="11258" max="11258" width="11.109375" style="79" customWidth="1"/>
    <col min="11259" max="11259" width="10.44140625" style="79" customWidth="1"/>
    <col min="11260" max="11260" width="10.6640625" style="79" customWidth="1"/>
    <col min="11261" max="11261" width="11.44140625" style="79" customWidth="1"/>
    <col min="11262" max="11485" width="8.88671875" style="79"/>
    <col min="11486" max="11486" width="19.33203125" style="79" customWidth="1"/>
    <col min="11487" max="11487" width="15.33203125" style="79" bestFit="1" customWidth="1"/>
    <col min="11488" max="11488" width="13.33203125" style="79" customWidth="1"/>
    <col min="11489" max="11489" width="13.6640625" style="79" customWidth="1"/>
    <col min="11490" max="11490" width="14.109375" style="79" customWidth="1"/>
    <col min="11491" max="11491" width="13.33203125" style="79" customWidth="1"/>
    <col min="11492" max="11492" width="12" style="79" customWidth="1"/>
    <col min="11493" max="11493" width="13.109375" style="79" customWidth="1"/>
    <col min="11494" max="11494" width="15" style="79" customWidth="1"/>
    <col min="11495" max="11495" width="0" style="79" hidden="1" customWidth="1"/>
    <col min="11496" max="11498" width="13.109375" style="79" customWidth="1"/>
    <col min="11499" max="11499" width="15.33203125" style="79" bestFit="1" customWidth="1"/>
    <col min="11500" max="11500" width="11.5546875" style="79" customWidth="1"/>
    <col min="11501" max="11501" width="13" style="79" customWidth="1"/>
    <col min="11502" max="11502" width="19.6640625" style="79" customWidth="1"/>
    <col min="11503" max="11503" width="12.33203125" style="79" bestFit="1" customWidth="1"/>
    <col min="11504" max="11504" width="19.5546875" style="79" customWidth="1"/>
    <col min="11505" max="11505" width="14.88671875" style="79" customWidth="1"/>
    <col min="11506" max="11506" width="15" style="79" bestFit="1" customWidth="1"/>
    <col min="11507" max="11507" width="17.44140625" style="79" customWidth="1"/>
    <col min="11508" max="11508" width="13.109375" style="79" customWidth="1"/>
    <col min="11509" max="11509" width="12.5546875" style="79" customWidth="1"/>
    <col min="11510" max="11510" width="13.109375" style="79" customWidth="1"/>
    <col min="11511" max="11511" width="8.88671875" style="79"/>
    <col min="11512" max="11512" width="14.6640625" style="79" customWidth="1"/>
    <col min="11513" max="11513" width="11.44140625" style="79" customWidth="1"/>
    <col min="11514" max="11514" width="11.109375" style="79" customWidth="1"/>
    <col min="11515" max="11515" width="10.44140625" style="79" customWidth="1"/>
    <col min="11516" max="11516" width="10.6640625" style="79" customWidth="1"/>
    <col min="11517" max="11517" width="11.44140625" style="79" customWidth="1"/>
    <col min="11518" max="11741" width="8.88671875" style="79"/>
    <col min="11742" max="11742" width="19.33203125" style="79" customWidth="1"/>
    <col min="11743" max="11743" width="15.33203125" style="79" bestFit="1" customWidth="1"/>
    <col min="11744" max="11744" width="13.33203125" style="79" customWidth="1"/>
    <col min="11745" max="11745" width="13.6640625" style="79" customWidth="1"/>
    <col min="11746" max="11746" width="14.109375" style="79" customWidth="1"/>
    <col min="11747" max="11747" width="13.33203125" style="79" customWidth="1"/>
    <col min="11748" max="11748" width="12" style="79" customWidth="1"/>
    <col min="11749" max="11749" width="13.109375" style="79" customWidth="1"/>
    <col min="11750" max="11750" width="15" style="79" customWidth="1"/>
    <col min="11751" max="11751" width="0" style="79" hidden="1" customWidth="1"/>
    <col min="11752" max="11754" width="13.109375" style="79" customWidth="1"/>
    <col min="11755" max="11755" width="15.33203125" style="79" bestFit="1" customWidth="1"/>
    <col min="11756" max="11756" width="11.5546875" style="79" customWidth="1"/>
    <col min="11757" max="11757" width="13" style="79" customWidth="1"/>
    <col min="11758" max="11758" width="19.6640625" style="79" customWidth="1"/>
    <col min="11759" max="11759" width="12.33203125" style="79" bestFit="1" customWidth="1"/>
    <col min="11760" max="11760" width="19.5546875" style="79" customWidth="1"/>
    <col min="11761" max="11761" width="14.88671875" style="79" customWidth="1"/>
    <col min="11762" max="11762" width="15" style="79" bestFit="1" customWidth="1"/>
    <col min="11763" max="11763" width="17.44140625" style="79" customWidth="1"/>
    <col min="11764" max="11764" width="13.109375" style="79" customWidth="1"/>
    <col min="11765" max="11765" width="12.5546875" style="79" customWidth="1"/>
    <col min="11766" max="11766" width="13.109375" style="79" customWidth="1"/>
    <col min="11767" max="11767" width="8.88671875" style="79"/>
    <col min="11768" max="11768" width="14.6640625" style="79" customWidth="1"/>
    <col min="11769" max="11769" width="11.44140625" style="79" customWidth="1"/>
    <col min="11770" max="11770" width="11.109375" style="79" customWidth="1"/>
    <col min="11771" max="11771" width="10.44140625" style="79" customWidth="1"/>
    <col min="11772" max="11772" width="10.6640625" style="79" customWidth="1"/>
    <col min="11773" max="11773" width="11.44140625" style="79" customWidth="1"/>
    <col min="11774" max="11997" width="8.88671875" style="79"/>
    <col min="11998" max="11998" width="19.33203125" style="79" customWidth="1"/>
    <col min="11999" max="11999" width="15.33203125" style="79" bestFit="1" customWidth="1"/>
    <col min="12000" max="12000" width="13.33203125" style="79" customWidth="1"/>
    <col min="12001" max="12001" width="13.6640625" style="79" customWidth="1"/>
    <col min="12002" max="12002" width="14.109375" style="79" customWidth="1"/>
    <col min="12003" max="12003" width="13.33203125" style="79" customWidth="1"/>
    <col min="12004" max="12004" width="12" style="79" customWidth="1"/>
    <col min="12005" max="12005" width="13.109375" style="79" customWidth="1"/>
    <col min="12006" max="12006" width="15" style="79" customWidth="1"/>
    <col min="12007" max="12007" width="0" style="79" hidden="1" customWidth="1"/>
    <col min="12008" max="12010" width="13.109375" style="79" customWidth="1"/>
    <col min="12011" max="12011" width="15.33203125" style="79" bestFit="1" customWidth="1"/>
    <col min="12012" max="12012" width="11.5546875" style="79" customWidth="1"/>
    <col min="12013" max="12013" width="13" style="79" customWidth="1"/>
    <col min="12014" max="12014" width="19.6640625" style="79" customWidth="1"/>
    <col min="12015" max="12015" width="12.33203125" style="79" bestFit="1" customWidth="1"/>
    <col min="12016" max="12016" width="19.5546875" style="79" customWidth="1"/>
    <col min="12017" max="12017" width="14.88671875" style="79" customWidth="1"/>
    <col min="12018" max="12018" width="15" style="79" bestFit="1" customWidth="1"/>
    <col min="12019" max="12019" width="17.44140625" style="79" customWidth="1"/>
    <col min="12020" max="12020" width="13.109375" style="79" customWidth="1"/>
    <col min="12021" max="12021" width="12.5546875" style="79" customWidth="1"/>
    <col min="12022" max="12022" width="13.109375" style="79" customWidth="1"/>
    <col min="12023" max="12023" width="8.88671875" style="79"/>
    <col min="12024" max="12024" width="14.6640625" style="79" customWidth="1"/>
    <col min="12025" max="12025" width="11.44140625" style="79" customWidth="1"/>
    <col min="12026" max="12026" width="11.109375" style="79" customWidth="1"/>
    <col min="12027" max="12027" width="10.44140625" style="79" customWidth="1"/>
    <col min="12028" max="12028" width="10.6640625" style="79" customWidth="1"/>
    <col min="12029" max="12029" width="11.44140625" style="79" customWidth="1"/>
    <col min="12030" max="12253" width="8.88671875" style="79"/>
    <col min="12254" max="12254" width="19.33203125" style="79" customWidth="1"/>
    <col min="12255" max="12255" width="15.33203125" style="79" bestFit="1" customWidth="1"/>
    <col min="12256" max="12256" width="13.33203125" style="79" customWidth="1"/>
    <col min="12257" max="12257" width="13.6640625" style="79" customWidth="1"/>
    <col min="12258" max="12258" width="14.109375" style="79" customWidth="1"/>
    <col min="12259" max="12259" width="13.33203125" style="79" customWidth="1"/>
    <col min="12260" max="12260" width="12" style="79" customWidth="1"/>
    <col min="12261" max="12261" width="13.109375" style="79" customWidth="1"/>
    <col min="12262" max="12262" width="15" style="79" customWidth="1"/>
    <col min="12263" max="12263" width="0" style="79" hidden="1" customWidth="1"/>
    <col min="12264" max="12266" width="13.109375" style="79" customWidth="1"/>
    <col min="12267" max="12267" width="15.33203125" style="79" bestFit="1" customWidth="1"/>
    <col min="12268" max="12268" width="11.5546875" style="79" customWidth="1"/>
    <col min="12269" max="12269" width="13" style="79" customWidth="1"/>
    <col min="12270" max="12270" width="19.6640625" style="79" customWidth="1"/>
    <col min="12271" max="12271" width="12.33203125" style="79" bestFit="1" customWidth="1"/>
    <col min="12272" max="12272" width="19.5546875" style="79" customWidth="1"/>
    <col min="12273" max="12273" width="14.88671875" style="79" customWidth="1"/>
    <col min="12274" max="12274" width="15" style="79" bestFit="1" customWidth="1"/>
    <col min="12275" max="12275" width="17.44140625" style="79" customWidth="1"/>
    <col min="12276" max="12276" width="13.109375" style="79" customWidth="1"/>
    <col min="12277" max="12277" width="12.5546875" style="79" customWidth="1"/>
    <col min="12278" max="12278" width="13.109375" style="79" customWidth="1"/>
    <col min="12279" max="12279" width="8.88671875" style="79"/>
    <col min="12280" max="12280" width="14.6640625" style="79" customWidth="1"/>
    <col min="12281" max="12281" width="11.44140625" style="79" customWidth="1"/>
    <col min="12282" max="12282" width="11.109375" style="79" customWidth="1"/>
    <col min="12283" max="12283" width="10.44140625" style="79" customWidth="1"/>
    <col min="12284" max="12284" width="10.6640625" style="79" customWidth="1"/>
    <col min="12285" max="12285" width="11.44140625" style="79" customWidth="1"/>
    <col min="12286" max="12509" width="8.88671875" style="79"/>
    <col min="12510" max="12510" width="19.33203125" style="79" customWidth="1"/>
    <col min="12511" max="12511" width="15.33203125" style="79" bestFit="1" customWidth="1"/>
    <col min="12512" max="12512" width="13.33203125" style="79" customWidth="1"/>
    <col min="12513" max="12513" width="13.6640625" style="79" customWidth="1"/>
    <col min="12514" max="12514" width="14.109375" style="79" customWidth="1"/>
    <col min="12515" max="12515" width="13.33203125" style="79" customWidth="1"/>
    <col min="12516" max="12516" width="12" style="79" customWidth="1"/>
    <col min="12517" max="12517" width="13.109375" style="79" customWidth="1"/>
    <col min="12518" max="12518" width="15" style="79" customWidth="1"/>
    <col min="12519" max="12519" width="0" style="79" hidden="1" customWidth="1"/>
    <col min="12520" max="12522" width="13.109375" style="79" customWidth="1"/>
    <col min="12523" max="12523" width="15.33203125" style="79" bestFit="1" customWidth="1"/>
    <col min="12524" max="12524" width="11.5546875" style="79" customWidth="1"/>
    <col min="12525" max="12525" width="13" style="79" customWidth="1"/>
    <col min="12526" max="12526" width="19.6640625" style="79" customWidth="1"/>
    <col min="12527" max="12527" width="12.33203125" style="79" bestFit="1" customWidth="1"/>
    <col min="12528" max="12528" width="19.5546875" style="79" customWidth="1"/>
    <col min="12529" max="12529" width="14.88671875" style="79" customWidth="1"/>
    <col min="12530" max="12530" width="15" style="79" bestFit="1" customWidth="1"/>
    <col min="12531" max="12531" width="17.44140625" style="79" customWidth="1"/>
    <col min="12532" max="12532" width="13.109375" style="79" customWidth="1"/>
    <col min="12533" max="12533" width="12.5546875" style="79" customWidth="1"/>
    <col min="12534" max="12534" width="13.109375" style="79" customWidth="1"/>
    <col min="12535" max="12535" width="8.88671875" style="79"/>
    <col min="12536" max="12536" width="14.6640625" style="79" customWidth="1"/>
    <col min="12537" max="12537" width="11.44140625" style="79" customWidth="1"/>
    <col min="12538" max="12538" width="11.109375" style="79" customWidth="1"/>
    <col min="12539" max="12539" width="10.44140625" style="79" customWidth="1"/>
    <col min="12540" max="12540" width="10.6640625" style="79" customWidth="1"/>
    <col min="12541" max="12541" width="11.44140625" style="79" customWidth="1"/>
    <col min="12542" max="12765" width="8.88671875" style="79"/>
    <col min="12766" max="12766" width="19.33203125" style="79" customWidth="1"/>
    <col min="12767" max="12767" width="15.33203125" style="79" bestFit="1" customWidth="1"/>
    <col min="12768" max="12768" width="13.33203125" style="79" customWidth="1"/>
    <col min="12769" max="12769" width="13.6640625" style="79" customWidth="1"/>
    <col min="12770" max="12770" width="14.109375" style="79" customWidth="1"/>
    <col min="12771" max="12771" width="13.33203125" style="79" customWidth="1"/>
    <col min="12772" max="12772" width="12" style="79" customWidth="1"/>
    <col min="12773" max="12773" width="13.109375" style="79" customWidth="1"/>
    <col min="12774" max="12774" width="15" style="79" customWidth="1"/>
    <col min="12775" max="12775" width="0" style="79" hidden="1" customWidth="1"/>
    <col min="12776" max="12778" width="13.109375" style="79" customWidth="1"/>
    <col min="12779" max="12779" width="15.33203125" style="79" bestFit="1" customWidth="1"/>
    <col min="12780" max="12780" width="11.5546875" style="79" customWidth="1"/>
    <col min="12781" max="12781" width="13" style="79" customWidth="1"/>
    <col min="12782" max="12782" width="19.6640625" style="79" customWidth="1"/>
    <col min="12783" max="12783" width="12.33203125" style="79" bestFit="1" customWidth="1"/>
    <col min="12784" max="12784" width="19.5546875" style="79" customWidth="1"/>
    <col min="12785" max="12785" width="14.88671875" style="79" customWidth="1"/>
    <col min="12786" max="12786" width="15" style="79" bestFit="1" customWidth="1"/>
    <col min="12787" max="12787" width="17.44140625" style="79" customWidth="1"/>
    <col min="12788" max="12788" width="13.109375" style="79" customWidth="1"/>
    <col min="12789" max="12789" width="12.5546875" style="79" customWidth="1"/>
    <col min="12790" max="12790" width="13.109375" style="79" customWidth="1"/>
    <col min="12791" max="12791" width="8.88671875" style="79"/>
    <col min="12792" max="12792" width="14.6640625" style="79" customWidth="1"/>
    <col min="12793" max="12793" width="11.44140625" style="79" customWidth="1"/>
    <col min="12794" max="12794" width="11.109375" style="79" customWidth="1"/>
    <col min="12795" max="12795" width="10.44140625" style="79" customWidth="1"/>
    <col min="12796" max="12796" width="10.6640625" style="79" customWidth="1"/>
    <col min="12797" max="12797" width="11.44140625" style="79" customWidth="1"/>
    <col min="12798" max="13021" width="8.88671875" style="79"/>
    <col min="13022" max="13022" width="19.33203125" style="79" customWidth="1"/>
    <col min="13023" max="13023" width="15.33203125" style="79" bestFit="1" customWidth="1"/>
    <col min="13024" max="13024" width="13.33203125" style="79" customWidth="1"/>
    <col min="13025" max="13025" width="13.6640625" style="79" customWidth="1"/>
    <col min="13026" max="13026" width="14.109375" style="79" customWidth="1"/>
    <col min="13027" max="13027" width="13.33203125" style="79" customWidth="1"/>
    <col min="13028" max="13028" width="12" style="79" customWidth="1"/>
    <col min="13029" max="13029" width="13.109375" style="79" customWidth="1"/>
    <col min="13030" max="13030" width="15" style="79" customWidth="1"/>
    <col min="13031" max="13031" width="0" style="79" hidden="1" customWidth="1"/>
    <col min="13032" max="13034" width="13.109375" style="79" customWidth="1"/>
    <col min="13035" max="13035" width="15.33203125" style="79" bestFit="1" customWidth="1"/>
    <col min="13036" max="13036" width="11.5546875" style="79" customWidth="1"/>
    <col min="13037" max="13037" width="13" style="79" customWidth="1"/>
    <col min="13038" max="13038" width="19.6640625" style="79" customWidth="1"/>
    <col min="13039" max="13039" width="12.33203125" style="79" bestFit="1" customWidth="1"/>
    <col min="13040" max="13040" width="19.5546875" style="79" customWidth="1"/>
    <col min="13041" max="13041" width="14.88671875" style="79" customWidth="1"/>
    <col min="13042" max="13042" width="15" style="79" bestFit="1" customWidth="1"/>
    <col min="13043" max="13043" width="17.44140625" style="79" customWidth="1"/>
    <col min="13044" max="13044" width="13.109375" style="79" customWidth="1"/>
    <col min="13045" max="13045" width="12.5546875" style="79" customWidth="1"/>
    <col min="13046" max="13046" width="13.109375" style="79" customWidth="1"/>
    <col min="13047" max="13047" width="8.88671875" style="79"/>
    <col min="13048" max="13048" width="14.6640625" style="79" customWidth="1"/>
    <col min="13049" max="13049" width="11.44140625" style="79" customWidth="1"/>
    <col min="13050" max="13050" width="11.109375" style="79" customWidth="1"/>
    <col min="13051" max="13051" width="10.44140625" style="79" customWidth="1"/>
    <col min="13052" max="13052" width="10.6640625" style="79" customWidth="1"/>
    <col min="13053" max="13053" width="11.44140625" style="79" customWidth="1"/>
    <col min="13054" max="13277" width="8.88671875" style="79"/>
    <col min="13278" max="13278" width="19.33203125" style="79" customWidth="1"/>
    <col min="13279" max="13279" width="15.33203125" style="79" bestFit="1" customWidth="1"/>
    <col min="13280" max="13280" width="13.33203125" style="79" customWidth="1"/>
    <col min="13281" max="13281" width="13.6640625" style="79" customWidth="1"/>
    <col min="13282" max="13282" width="14.109375" style="79" customWidth="1"/>
    <col min="13283" max="13283" width="13.33203125" style="79" customWidth="1"/>
    <col min="13284" max="13284" width="12" style="79" customWidth="1"/>
    <col min="13285" max="13285" width="13.109375" style="79" customWidth="1"/>
    <col min="13286" max="13286" width="15" style="79" customWidth="1"/>
    <col min="13287" max="13287" width="0" style="79" hidden="1" customWidth="1"/>
    <col min="13288" max="13290" width="13.109375" style="79" customWidth="1"/>
    <col min="13291" max="13291" width="15.33203125" style="79" bestFit="1" customWidth="1"/>
    <col min="13292" max="13292" width="11.5546875" style="79" customWidth="1"/>
    <col min="13293" max="13293" width="13" style="79" customWidth="1"/>
    <col min="13294" max="13294" width="19.6640625" style="79" customWidth="1"/>
    <col min="13295" max="13295" width="12.33203125" style="79" bestFit="1" customWidth="1"/>
    <col min="13296" max="13296" width="19.5546875" style="79" customWidth="1"/>
    <col min="13297" max="13297" width="14.88671875" style="79" customWidth="1"/>
    <col min="13298" max="13298" width="15" style="79" bestFit="1" customWidth="1"/>
    <col min="13299" max="13299" width="17.44140625" style="79" customWidth="1"/>
    <col min="13300" max="13300" width="13.109375" style="79" customWidth="1"/>
    <col min="13301" max="13301" width="12.5546875" style="79" customWidth="1"/>
    <col min="13302" max="13302" width="13.109375" style="79" customWidth="1"/>
    <col min="13303" max="13303" width="8.88671875" style="79"/>
    <col min="13304" max="13304" width="14.6640625" style="79" customWidth="1"/>
    <col min="13305" max="13305" width="11.44140625" style="79" customWidth="1"/>
    <col min="13306" max="13306" width="11.109375" style="79" customWidth="1"/>
    <col min="13307" max="13307" width="10.44140625" style="79" customWidth="1"/>
    <col min="13308" max="13308" width="10.6640625" style="79" customWidth="1"/>
    <col min="13309" max="13309" width="11.44140625" style="79" customWidth="1"/>
    <col min="13310" max="13533" width="8.88671875" style="79"/>
    <col min="13534" max="13534" width="19.33203125" style="79" customWidth="1"/>
    <col min="13535" max="13535" width="15.33203125" style="79" bestFit="1" customWidth="1"/>
    <col min="13536" max="13536" width="13.33203125" style="79" customWidth="1"/>
    <col min="13537" max="13537" width="13.6640625" style="79" customWidth="1"/>
    <col min="13538" max="13538" width="14.109375" style="79" customWidth="1"/>
    <col min="13539" max="13539" width="13.33203125" style="79" customWidth="1"/>
    <col min="13540" max="13540" width="12" style="79" customWidth="1"/>
    <col min="13541" max="13541" width="13.109375" style="79" customWidth="1"/>
    <col min="13542" max="13542" width="15" style="79" customWidth="1"/>
    <col min="13543" max="13543" width="0" style="79" hidden="1" customWidth="1"/>
    <col min="13544" max="13546" width="13.109375" style="79" customWidth="1"/>
    <col min="13547" max="13547" width="15.33203125" style="79" bestFit="1" customWidth="1"/>
    <col min="13548" max="13548" width="11.5546875" style="79" customWidth="1"/>
    <col min="13549" max="13549" width="13" style="79" customWidth="1"/>
    <col min="13550" max="13550" width="19.6640625" style="79" customWidth="1"/>
    <col min="13551" max="13551" width="12.33203125" style="79" bestFit="1" customWidth="1"/>
    <col min="13552" max="13552" width="19.5546875" style="79" customWidth="1"/>
    <col min="13553" max="13553" width="14.88671875" style="79" customWidth="1"/>
    <col min="13554" max="13554" width="15" style="79" bestFit="1" customWidth="1"/>
    <col min="13555" max="13555" width="17.44140625" style="79" customWidth="1"/>
    <col min="13556" max="13556" width="13.109375" style="79" customWidth="1"/>
    <col min="13557" max="13557" width="12.5546875" style="79" customWidth="1"/>
    <col min="13558" max="13558" width="13.109375" style="79" customWidth="1"/>
    <col min="13559" max="13559" width="8.88671875" style="79"/>
    <col min="13560" max="13560" width="14.6640625" style="79" customWidth="1"/>
    <col min="13561" max="13561" width="11.44140625" style="79" customWidth="1"/>
    <col min="13562" max="13562" width="11.109375" style="79" customWidth="1"/>
    <col min="13563" max="13563" width="10.44140625" style="79" customWidth="1"/>
    <col min="13564" max="13564" width="10.6640625" style="79" customWidth="1"/>
    <col min="13565" max="13565" width="11.44140625" style="79" customWidth="1"/>
    <col min="13566" max="13789" width="8.88671875" style="79"/>
    <col min="13790" max="13790" width="19.33203125" style="79" customWidth="1"/>
    <col min="13791" max="13791" width="15.33203125" style="79" bestFit="1" customWidth="1"/>
    <col min="13792" max="13792" width="13.33203125" style="79" customWidth="1"/>
    <col min="13793" max="13793" width="13.6640625" style="79" customWidth="1"/>
    <col min="13794" max="13794" width="14.109375" style="79" customWidth="1"/>
    <col min="13795" max="13795" width="13.33203125" style="79" customWidth="1"/>
    <col min="13796" max="13796" width="12" style="79" customWidth="1"/>
    <col min="13797" max="13797" width="13.109375" style="79" customWidth="1"/>
    <col min="13798" max="13798" width="15" style="79" customWidth="1"/>
    <col min="13799" max="13799" width="0" style="79" hidden="1" customWidth="1"/>
    <col min="13800" max="13802" width="13.109375" style="79" customWidth="1"/>
    <col min="13803" max="13803" width="15.33203125" style="79" bestFit="1" customWidth="1"/>
    <col min="13804" max="13804" width="11.5546875" style="79" customWidth="1"/>
    <col min="13805" max="13805" width="13" style="79" customWidth="1"/>
    <col min="13806" max="13806" width="19.6640625" style="79" customWidth="1"/>
    <col min="13807" max="13807" width="12.33203125" style="79" bestFit="1" customWidth="1"/>
    <col min="13808" max="13808" width="19.5546875" style="79" customWidth="1"/>
    <col min="13809" max="13809" width="14.88671875" style="79" customWidth="1"/>
    <col min="13810" max="13810" width="15" style="79" bestFit="1" customWidth="1"/>
    <col min="13811" max="13811" width="17.44140625" style="79" customWidth="1"/>
    <col min="13812" max="13812" width="13.109375" style="79" customWidth="1"/>
    <col min="13813" max="13813" width="12.5546875" style="79" customWidth="1"/>
    <col min="13814" max="13814" width="13.109375" style="79" customWidth="1"/>
    <col min="13815" max="13815" width="8.88671875" style="79"/>
    <col min="13816" max="13816" width="14.6640625" style="79" customWidth="1"/>
    <col min="13817" max="13817" width="11.44140625" style="79" customWidth="1"/>
    <col min="13818" max="13818" width="11.109375" style="79" customWidth="1"/>
    <col min="13819" max="13819" width="10.44140625" style="79" customWidth="1"/>
    <col min="13820" max="13820" width="10.6640625" style="79" customWidth="1"/>
    <col min="13821" max="13821" width="11.44140625" style="79" customWidth="1"/>
    <col min="13822" max="14045" width="8.88671875" style="79"/>
    <col min="14046" max="14046" width="19.33203125" style="79" customWidth="1"/>
    <col min="14047" max="14047" width="15.33203125" style="79" bestFit="1" customWidth="1"/>
    <col min="14048" max="14048" width="13.33203125" style="79" customWidth="1"/>
    <col min="14049" max="14049" width="13.6640625" style="79" customWidth="1"/>
    <col min="14050" max="14050" width="14.109375" style="79" customWidth="1"/>
    <col min="14051" max="14051" width="13.33203125" style="79" customWidth="1"/>
    <col min="14052" max="14052" width="12" style="79" customWidth="1"/>
    <col min="14053" max="14053" width="13.109375" style="79" customWidth="1"/>
    <col min="14054" max="14054" width="15" style="79" customWidth="1"/>
    <col min="14055" max="14055" width="0" style="79" hidden="1" customWidth="1"/>
    <col min="14056" max="14058" width="13.109375" style="79" customWidth="1"/>
    <col min="14059" max="14059" width="15.33203125" style="79" bestFit="1" customWidth="1"/>
    <col min="14060" max="14060" width="11.5546875" style="79" customWidth="1"/>
    <col min="14061" max="14061" width="13" style="79" customWidth="1"/>
    <col min="14062" max="14062" width="19.6640625" style="79" customWidth="1"/>
    <col min="14063" max="14063" width="12.33203125" style="79" bestFit="1" customWidth="1"/>
    <col min="14064" max="14064" width="19.5546875" style="79" customWidth="1"/>
    <col min="14065" max="14065" width="14.88671875" style="79" customWidth="1"/>
    <col min="14066" max="14066" width="15" style="79" bestFit="1" customWidth="1"/>
    <col min="14067" max="14067" width="17.44140625" style="79" customWidth="1"/>
    <col min="14068" max="14068" width="13.109375" style="79" customWidth="1"/>
    <col min="14069" max="14069" width="12.5546875" style="79" customWidth="1"/>
    <col min="14070" max="14070" width="13.109375" style="79" customWidth="1"/>
    <col min="14071" max="14071" width="8.88671875" style="79"/>
    <col min="14072" max="14072" width="14.6640625" style="79" customWidth="1"/>
    <col min="14073" max="14073" width="11.44140625" style="79" customWidth="1"/>
    <col min="14074" max="14074" width="11.109375" style="79" customWidth="1"/>
    <col min="14075" max="14075" width="10.44140625" style="79" customWidth="1"/>
    <col min="14076" max="14076" width="10.6640625" style="79" customWidth="1"/>
    <col min="14077" max="14077" width="11.44140625" style="79" customWidth="1"/>
    <col min="14078" max="14301" width="8.88671875" style="79"/>
    <col min="14302" max="14302" width="19.33203125" style="79" customWidth="1"/>
    <col min="14303" max="14303" width="15.33203125" style="79" bestFit="1" customWidth="1"/>
    <col min="14304" max="14304" width="13.33203125" style="79" customWidth="1"/>
    <col min="14305" max="14305" width="13.6640625" style="79" customWidth="1"/>
    <col min="14306" max="14306" width="14.109375" style="79" customWidth="1"/>
    <col min="14307" max="14307" width="13.33203125" style="79" customWidth="1"/>
    <col min="14308" max="14308" width="12" style="79" customWidth="1"/>
    <col min="14309" max="14309" width="13.109375" style="79" customWidth="1"/>
    <col min="14310" max="14310" width="15" style="79" customWidth="1"/>
    <col min="14311" max="14311" width="0" style="79" hidden="1" customWidth="1"/>
    <col min="14312" max="14314" width="13.109375" style="79" customWidth="1"/>
    <col min="14315" max="14315" width="15.33203125" style="79" bestFit="1" customWidth="1"/>
    <col min="14316" max="14316" width="11.5546875" style="79" customWidth="1"/>
    <col min="14317" max="14317" width="13" style="79" customWidth="1"/>
    <col min="14318" max="14318" width="19.6640625" style="79" customWidth="1"/>
    <col min="14319" max="14319" width="12.33203125" style="79" bestFit="1" customWidth="1"/>
    <col min="14320" max="14320" width="19.5546875" style="79" customWidth="1"/>
    <col min="14321" max="14321" width="14.88671875" style="79" customWidth="1"/>
    <col min="14322" max="14322" width="15" style="79" bestFit="1" customWidth="1"/>
    <col min="14323" max="14323" width="17.44140625" style="79" customWidth="1"/>
    <col min="14324" max="14324" width="13.109375" style="79" customWidth="1"/>
    <col min="14325" max="14325" width="12.5546875" style="79" customWidth="1"/>
    <col min="14326" max="14326" width="13.109375" style="79" customWidth="1"/>
    <col min="14327" max="14327" width="8.88671875" style="79"/>
    <col min="14328" max="14328" width="14.6640625" style="79" customWidth="1"/>
    <col min="14329" max="14329" width="11.44140625" style="79" customWidth="1"/>
    <col min="14330" max="14330" width="11.109375" style="79" customWidth="1"/>
    <col min="14331" max="14331" width="10.44140625" style="79" customWidth="1"/>
    <col min="14332" max="14332" width="10.6640625" style="79" customWidth="1"/>
    <col min="14333" max="14333" width="11.44140625" style="79" customWidth="1"/>
    <col min="14334" max="14557" width="8.88671875" style="79"/>
    <col min="14558" max="14558" width="19.33203125" style="79" customWidth="1"/>
    <col min="14559" max="14559" width="15.33203125" style="79" bestFit="1" customWidth="1"/>
    <col min="14560" max="14560" width="13.33203125" style="79" customWidth="1"/>
    <col min="14561" max="14561" width="13.6640625" style="79" customWidth="1"/>
    <col min="14562" max="14562" width="14.109375" style="79" customWidth="1"/>
    <col min="14563" max="14563" width="13.33203125" style="79" customWidth="1"/>
    <col min="14564" max="14564" width="12" style="79" customWidth="1"/>
    <col min="14565" max="14565" width="13.109375" style="79" customWidth="1"/>
    <col min="14566" max="14566" width="15" style="79" customWidth="1"/>
    <col min="14567" max="14567" width="0" style="79" hidden="1" customWidth="1"/>
    <col min="14568" max="14570" width="13.109375" style="79" customWidth="1"/>
    <col min="14571" max="14571" width="15.33203125" style="79" bestFit="1" customWidth="1"/>
    <col min="14572" max="14572" width="11.5546875" style="79" customWidth="1"/>
    <col min="14573" max="14573" width="13" style="79" customWidth="1"/>
    <col min="14574" max="14574" width="19.6640625" style="79" customWidth="1"/>
    <col min="14575" max="14575" width="12.33203125" style="79" bestFit="1" customWidth="1"/>
    <col min="14576" max="14576" width="19.5546875" style="79" customWidth="1"/>
    <col min="14577" max="14577" width="14.88671875" style="79" customWidth="1"/>
    <col min="14578" max="14578" width="15" style="79" bestFit="1" customWidth="1"/>
    <col min="14579" max="14579" width="17.44140625" style="79" customWidth="1"/>
    <col min="14580" max="14580" width="13.109375" style="79" customWidth="1"/>
    <col min="14581" max="14581" width="12.5546875" style="79" customWidth="1"/>
    <col min="14582" max="14582" width="13.109375" style="79" customWidth="1"/>
    <col min="14583" max="14583" width="8.88671875" style="79"/>
    <col min="14584" max="14584" width="14.6640625" style="79" customWidth="1"/>
    <col min="14585" max="14585" width="11.44140625" style="79" customWidth="1"/>
    <col min="14586" max="14586" width="11.109375" style="79" customWidth="1"/>
    <col min="14587" max="14587" width="10.44140625" style="79" customWidth="1"/>
    <col min="14588" max="14588" width="10.6640625" style="79" customWidth="1"/>
    <col min="14589" max="14589" width="11.44140625" style="79" customWidth="1"/>
    <col min="14590" max="14813" width="8.88671875" style="79"/>
    <col min="14814" max="14814" width="19.33203125" style="79" customWidth="1"/>
    <col min="14815" max="14815" width="15.33203125" style="79" bestFit="1" customWidth="1"/>
    <col min="14816" max="14816" width="13.33203125" style="79" customWidth="1"/>
    <col min="14817" max="14817" width="13.6640625" style="79" customWidth="1"/>
    <col min="14818" max="14818" width="14.109375" style="79" customWidth="1"/>
    <col min="14819" max="14819" width="13.33203125" style="79" customWidth="1"/>
    <col min="14820" max="14820" width="12" style="79" customWidth="1"/>
    <col min="14821" max="14821" width="13.109375" style="79" customWidth="1"/>
    <col min="14822" max="14822" width="15" style="79" customWidth="1"/>
    <col min="14823" max="14823" width="0" style="79" hidden="1" customWidth="1"/>
    <col min="14824" max="14826" width="13.109375" style="79" customWidth="1"/>
    <col min="14827" max="14827" width="15.33203125" style="79" bestFit="1" customWidth="1"/>
    <col min="14828" max="14828" width="11.5546875" style="79" customWidth="1"/>
    <col min="14829" max="14829" width="13" style="79" customWidth="1"/>
    <col min="14830" max="14830" width="19.6640625" style="79" customWidth="1"/>
    <col min="14831" max="14831" width="12.33203125" style="79" bestFit="1" customWidth="1"/>
    <col min="14832" max="14832" width="19.5546875" style="79" customWidth="1"/>
    <col min="14833" max="14833" width="14.88671875" style="79" customWidth="1"/>
    <col min="14834" max="14834" width="15" style="79" bestFit="1" customWidth="1"/>
    <col min="14835" max="14835" width="17.44140625" style="79" customWidth="1"/>
    <col min="14836" max="14836" width="13.109375" style="79" customWidth="1"/>
    <col min="14837" max="14837" width="12.5546875" style="79" customWidth="1"/>
    <col min="14838" max="14838" width="13.109375" style="79" customWidth="1"/>
    <col min="14839" max="14839" width="8.88671875" style="79"/>
    <col min="14840" max="14840" width="14.6640625" style="79" customWidth="1"/>
    <col min="14841" max="14841" width="11.44140625" style="79" customWidth="1"/>
    <col min="14842" max="14842" width="11.109375" style="79" customWidth="1"/>
    <col min="14843" max="14843" width="10.44140625" style="79" customWidth="1"/>
    <col min="14844" max="14844" width="10.6640625" style="79" customWidth="1"/>
    <col min="14845" max="14845" width="11.44140625" style="79" customWidth="1"/>
    <col min="14846" max="15069" width="8.88671875" style="79"/>
    <col min="15070" max="15070" width="19.33203125" style="79" customWidth="1"/>
    <col min="15071" max="15071" width="15.33203125" style="79" bestFit="1" customWidth="1"/>
    <col min="15072" max="15072" width="13.33203125" style="79" customWidth="1"/>
    <col min="15073" max="15073" width="13.6640625" style="79" customWidth="1"/>
    <col min="15074" max="15074" width="14.109375" style="79" customWidth="1"/>
    <col min="15075" max="15075" width="13.33203125" style="79" customWidth="1"/>
    <col min="15076" max="15076" width="12" style="79" customWidth="1"/>
    <col min="15077" max="15077" width="13.109375" style="79" customWidth="1"/>
    <col min="15078" max="15078" width="15" style="79" customWidth="1"/>
    <col min="15079" max="15079" width="0" style="79" hidden="1" customWidth="1"/>
    <col min="15080" max="15082" width="13.109375" style="79" customWidth="1"/>
    <col min="15083" max="15083" width="15.33203125" style="79" bestFit="1" customWidth="1"/>
    <col min="15084" max="15084" width="11.5546875" style="79" customWidth="1"/>
    <col min="15085" max="15085" width="13" style="79" customWidth="1"/>
    <col min="15086" max="15086" width="19.6640625" style="79" customWidth="1"/>
    <col min="15087" max="15087" width="12.33203125" style="79" bestFit="1" customWidth="1"/>
    <col min="15088" max="15088" width="19.5546875" style="79" customWidth="1"/>
    <col min="15089" max="15089" width="14.88671875" style="79" customWidth="1"/>
    <col min="15090" max="15090" width="15" style="79" bestFit="1" customWidth="1"/>
    <col min="15091" max="15091" width="17.44140625" style="79" customWidth="1"/>
    <col min="15092" max="15092" width="13.109375" style="79" customWidth="1"/>
    <col min="15093" max="15093" width="12.5546875" style="79" customWidth="1"/>
    <col min="15094" max="15094" width="13.109375" style="79" customWidth="1"/>
    <col min="15095" max="15095" width="8.88671875" style="79"/>
    <col min="15096" max="15096" width="14.6640625" style="79" customWidth="1"/>
    <col min="15097" max="15097" width="11.44140625" style="79" customWidth="1"/>
    <col min="15098" max="15098" width="11.109375" style="79" customWidth="1"/>
    <col min="15099" max="15099" width="10.44140625" style="79" customWidth="1"/>
    <col min="15100" max="15100" width="10.6640625" style="79" customWidth="1"/>
    <col min="15101" max="15101" width="11.44140625" style="79" customWidth="1"/>
    <col min="15102" max="15325" width="8.88671875" style="79"/>
    <col min="15326" max="15326" width="19.33203125" style="79" customWidth="1"/>
    <col min="15327" max="15327" width="15.33203125" style="79" bestFit="1" customWidth="1"/>
    <col min="15328" max="15328" width="13.33203125" style="79" customWidth="1"/>
    <col min="15329" max="15329" width="13.6640625" style="79" customWidth="1"/>
    <col min="15330" max="15330" width="14.109375" style="79" customWidth="1"/>
    <col min="15331" max="15331" width="13.33203125" style="79" customWidth="1"/>
    <col min="15332" max="15332" width="12" style="79" customWidth="1"/>
    <col min="15333" max="15333" width="13.109375" style="79" customWidth="1"/>
    <col min="15334" max="15334" width="15" style="79" customWidth="1"/>
    <col min="15335" max="15335" width="0" style="79" hidden="1" customWidth="1"/>
    <col min="15336" max="15338" width="13.109375" style="79" customWidth="1"/>
    <col min="15339" max="15339" width="15.33203125" style="79" bestFit="1" customWidth="1"/>
    <col min="15340" max="15340" width="11.5546875" style="79" customWidth="1"/>
    <col min="15341" max="15341" width="13" style="79" customWidth="1"/>
    <col min="15342" max="15342" width="19.6640625" style="79" customWidth="1"/>
    <col min="15343" max="15343" width="12.33203125" style="79" bestFit="1" customWidth="1"/>
    <col min="15344" max="15344" width="19.5546875" style="79" customWidth="1"/>
    <col min="15345" max="15345" width="14.88671875" style="79" customWidth="1"/>
    <col min="15346" max="15346" width="15" style="79" bestFit="1" customWidth="1"/>
    <col min="15347" max="15347" width="17.44140625" style="79" customWidth="1"/>
    <col min="15348" max="15348" width="13.109375" style="79" customWidth="1"/>
    <col min="15349" max="15349" width="12.5546875" style="79" customWidth="1"/>
    <col min="15350" max="15350" width="13.109375" style="79" customWidth="1"/>
    <col min="15351" max="15351" width="8.88671875" style="79"/>
    <col min="15352" max="15352" width="14.6640625" style="79" customWidth="1"/>
    <col min="15353" max="15353" width="11.44140625" style="79" customWidth="1"/>
    <col min="15354" max="15354" width="11.109375" style="79" customWidth="1"/>
    <col min="15355" max="15355" width="10.44140625" style="79" customWidth="1"/>
    <col min="15356" max="15356" width="10.6640625" style="79" customWidth="1"/>
    <col min="15357" max="15357" width="11.44140625" style="79" customWidth="1"/>
    <col min="15358" max="15581" width="8.88671875" style="79"/>
    <col min="15582" max="15582" width="19.33203125" style="79" customWidth="1"/>
    <col min="15583" max="15583" width="15.33203125" style="79" bestFit="1" customWidth="1"/>
    <col min="15584" max="15584" width="13.33203125" style="79" customWidth="1"/>
    <col min="15585" max="15585" width="13.6640625" style="79" customWidth="1"/>
    <col min="15586" max="15586" width="14.109375" style="79" customWidth="1"/>
    <col min="15587" max="15587" width="13.33203125" style="79" customWidth="1"/>
    <col min="15588" max="15588" width="12" style="79" customWidth="1"/>
    <col min="15589" max="15589" width="13.109375" style="79" customWidth="1"/>
    <col min="15590" max="15590" width="15" style="79" customWidth="1"/>
    <col min="15591" max="15591" width="0" style="79" hidden="1" customWidth="1"/>
    <col min="15592" max="15594" width="13.109375" style="79" customWidth="1"/>
    <col min="15595" max="15595" width="15.33203125" style="79" bestFit="1" customWidth="1"/>
    <col min="15596" max="15596" width="11.5546875" style="79" customWidth="1"/>
    <col min="15597" max="15597" width="13" style="79" customWidth="1"/>
    <col min="15598" max="15598" width="19.6640625" style="79" customWidth="1"/>
    <col min="15599" max="15599" width="12.33203125" style="79" bestFit="1" customWidth="1"/>
    <col min="15600" max="15600" width="19.5546875" style="79" customWidth="1"/>
    <col min="15601" max="15601" width="14.88671875" style="79" customWidth="1"/>
    <col min="15602" max="15602" width="15" style="79" bestFit="1" customWidth="1"/>
    <col min="15603" max="15603" width="17.44140625" style="79" customWidth="1"/>
    <col min="15604" max="15604" width="13.109375" style="79" customWidth="1"/>
    <col min="15605" max="15605" width="12.5546875" style="79" customWidth="1"/>
    <col min="15606" max="15606" width="13.109375" style="79" customWidth="1"/>
    <col min="15607" max="15607" width="8.88671875" style="79"/>
    <col min="15608" max="15608" width="14.6640625" style="79" customWidth="1"/>
    <col min="15609" max="15609" width="11.44140625" style="79" customWidth="1"/>
    <col min="15610" max="15610" width="11.109375" style="79" customWidth="1"/>
    <col min="15611" max="15611" width="10.44140625" style="79" customWidth="1"/>
    <col min="15612" max="15612" width="10.6640625" style="79" customWidth="1"/>
    <col min="15613" max="15613" width="11.44140625" style="79" customWidth="1"/>
    <col min="15614" max="15837" width="8.88671875" style="79"/>
    <col min="15838" max="15838" width="19.33203125" style="79" customWidth="1"/>
    <col min="15839" max="15839" width="15.33203125" style="79" bestFit="1" customWidth="1"/>
    <col min="15840" max="15840" width="13.33203125" style="79" customWidth="1"/>
    <col min="15841" max="15841" width="13.6640625" style="79" customWidth="1"/>
    <col min="15842" max="15842" width="14.109375" style="79" customWidth="1"/>
    <col min="15843" max="15843" width="13.33203125" style="79" customWidth="1"/>
    <col min="15844" max="15844" width="12" style="79" customWidth="1"/>
    <col min="15845" max="15845" width="13.109375" style="79" customWidth="1"/>
    <col min="15846" max="15846" width="15" style="79" customWidth="1"/>
    <col min="15847" max="15847" width="0" style="79" hidden="1" customWidth="1"/>
    <col min="15848" max="15850" width="13.109375" style="79" customWidth="1"/>
    <col min="15851" max="15851" width="15.33203125" style="79" bestFit="1" customWidth="1"/>
    <col min="15852" max="15852" width="11.5546875" style="79" customWidth="1"/>
    <col min="15853" max="15853" width="13" style="79" customWidth="1"/>
    <col min="15854" max="15854" width="19.6640625" style="79" customWidth="1"/>
    <col min="15855" max="15855" width="12.33203125" style="79" bestFit="1" customWidth="1"/>
    <col min="15856" max="15856" width="19.5546875" style="79" customWidth="1"/>
    <col min="15857" max="15857" width="14.88671875" style="79" customWidth="1"/>
    <col min="15858" max="15858" width="15" style="79" bestFit="1" customWidth="1"/>
    <col min="15859" max="15859" width="17.44140625" style="79" customWidth="1"/>
    <col min="15860" max="15860" width="13.109375" style="79" customWidth="1"/>
    <col min="15861" max="15861" width="12.5546875" style="79" customWidth="1"/>
    <col min="15862" max="15862" width="13.109375" style="79" customWidth="1"/>
    <col min="15863" max="15863" width="8.88671875" style="79"/>
    <col min="15864" max="15864" width="14.6640625" style="79" customWidth="1"/>
    <col min="15865" max="15865" width="11.44140625" style="79" customWidth="1"/>
    <col min="15866" max="15866" width="11.109375" style="79" customWidth="1"/>
    <col min="15867" max="15867" width="10.44140625" style="79" customWidth="1"/>
    <col min="15868" max="15868" width="10.6640625" style="79" customWidth="1"/>
    <col min="15869" max="15869" width="11.44140625" style="79" customWidth="1"/>
    <col min="15870" max="16093" width="8.88671875" style="79"/>
    <col min="16094" max="16094" width="19.33203125" style="79" customWidth="1"/>
    <col min="16095" max="16095" width="15.33203125" style="79" bestFit="1" customWidth="1"/>
    <col min="16096" max="16096" width="13.33203125" style="79" customWidth="1"/>
    <col min="16097" max="16097" width="13.6640625" style="79" customWidth="1"/>
    <col min="16098" max="16098" width="14.109375" style="79" customWidth="1"/>
    <col min="16099" max="16099" width="13.33203125" style="79" customWidth="1"/>
    <col min="16100" max="16100" width="12" style="79" customWidth="1"/>
    <col min="16101" max="16101" width="13.109375" style="79" customWidth="1"/>
    <col min="16102" max="16102" width="15" style="79" customWidth="1"/>
    <col min="16103" max="16103" width="0" style="79" hidden="1" customWidth="1"/>
    <col min="16104" max="16106" width="13.109375" style="79" customWidth="1"/>
    <col min="16107" max="16107" width="15.33203125" style="79" bestFit="1" customWidth="1"/>
    <col min="16108" max="16108" width="11.5546875" style="79" customWidth="1"/>
    <col min="16109" max="16109" width="13" style="79" customWidth="1"/>
    <col min="16110" max="16110" width="19.6640625" style="79" customWidth="1"/>
    <col min="16111" max="16111" width="12.33203125" style="79" bestFit="1" customWidth="1"/>
    <col min="16112" max="16112" width="19.5546875" style="79" customWidth="1"/>
    <col min="16113" max="16113" width="14.88671875" style="79" customWidth="1"/>
    <col min="16114" max="16114" width="15" style="79" bestFit="1" customWidth="1"/>
    <col min="16115" max="16115" width="17.44140625" style="79" customWidth="1"/>
    <col min="16116" max="16116" width="13.109375" style="79" customWidth="1"/>
    <col min="16117" max="16117" width="12.5546875" style="79" customWidth="1"/>
    <col min="16118" max="16118" width="13.109375" style="79" customWidth="1"/>
    <col min="16119" max="16119" width="8.88671875" style="79"/>
    <col min="16120" max="16120" width="14.6640625" style="79" customWidth="1"/>
    <col min="16121" max="16121" width="11.44140625" style="79" customWidth="1"/>
    <col min="16122" max="16122" width="11.109375" style="79" customWidth="1"/>
    <col min="16123" max="16123" width="10.44140625" style="79" customWidth="1"/>
    <col min="16124" max="16124" width="10.6640625" style="79" customWidth="1"/>
    <col min="16125" max="16125" width="11.44140625" style="79" customWidth="1"/>
    <col min="16126" max="16374" width="8.88671875" style="79"/>
    <col min="16375" max="16383" width="9.109375" style="79" customWidth="1"/>
    <col min="16384" max="16384" width="9.109375" style="79"/>
  </cols>
  <sheetData>
    <row r="1" spans="1:15" ht="13.5" customHeight="1" x14ac:dyDescent="0.25">
      <c r="A1" s="72" t="s">
        <v>167</v>
      </c>
      <c r="N1" s="78" t="s">
        <v>31</v>
      </c>
      <c r="O1" s="78"/>
    </row>
    <row r="2" spans="1:15" s="80" customFormat="1" ht="66.599999999999994" thickBot="1" x14ac:dyDescent="0.3">
      <c r="A2" s="88" t="s">
        <v>32</v>
      </c>
      <c r="B2" s="89" t="s">
        <v>128</v>
      </c>
      <c r="C2" s="89" t="s">
        <v>129</v>
      </c>
      <c r="D2" s="89" t="s">
        <v>130</v>
      </c>
      <c r="E2" s="89" t="s">
        <v>131</v>
      </c>
      <c r="F2" s="89" t="s">
        <v>132</v>
      </c>
      <c r="G2" s="89" t="s">
        <v>133</v>
      </c>
      <c r="H2" s="89" t="s">
        <v>134</v>
      </c>
      <c r="I2" s="89" t="s">
        <v>135</v>
      </c>
      <c r="J2" s="89" t="s">
        <v>136</v>
      </c>
      <c r="K2" s="89" t="s">
        <v>139</v>
      </c>
      <c r="L2" s="89" t="s">
        <v>137</v>
      </c>
      <c r="M2" s="89" t="s">
        <v>138</v>
      </c>
      <c r="N2" s="89" t="s">
        <v>33</v>
      </c>
    </row>
    <row r="3" spans="1:15" s="138" customFormat="1" ht="13.8" thickTop="1" x14ac:dyDescent="0.25">
      <c r="A3" s="81">
        <v>42005</v>
      </c>
      <c r="B3" s="137">
        <v>18026.210760000002</v>
      </c>
      <c r="C3" s="137" t="s">
        <v>140</v>
      </c>
      <c r="D3" s="137">
        <v>5230.9249899999995</v>
      </c>
      <c r="E3" s="137">
        <v>5784.8430600000002</v>
      </c>
      <c r="F3" s="137">
        <v>371391.76147000003</v>
      </c>
      <c r="G3" s="137">
        <v>5466.0405300000002</v>
      </c>
      <c r="H3" s="137">
        <v>22510.096050000004</v>
      </c>
      <c r="I3" s="137">
        <v>115980.4829</v>
      </c>
      <c r="J3" s="137">
        <v>54143.456840000006</v>
      </c>
      <c r="K3" s="137">
        <v>1797.28502</v>
      </c>
      <c r="L3" s="137">
        <v>4284.5640299999995</v>
      </c>
      <c r="M3" s="137">
        <v>1187.3860599999998</v>
      </c>
      <c r="N3" s="87">
        <f t="shared" ref="N3:N34" si="0">SUM(B3:M3)</f>
        <v>605803.05171000003</v>
      </c>
    </row>
    <row r="4" spans="1:15" s="80" customFormat="1" x14ac:dyDescent="0.25">
      <c r="A4" s="82">
        <v>42036</v>
      </c>
      <c r="B4" s="93">
        <v>9984.5829400000002</v>
      </c>
      <c r="C4" s="93" t="s">
        <v>140</v>
      </c>
      <c r="D4" s="93">
        <v>5840.3784000000005</v>
      </c>
      <c r="E4" s="93">
        <v>5909.3243199999997</v>
      </c>
      <c r="F4" s="93">
        <v>355474.7843</v>
      </c>
      <c r="G4" s="93">
        <v>5235.9175200000009</v>
      </c>
      <c r="H4" s="93">
        <v>16600.752110000001</v>
      </c>
      <c r="I4" s="93">
        <v>98907.76731000001</v>
      </c>
      <c r="J4" s="93">
        <v>46595.155620000005</v>
      </c>
      <c r="K4" s="93">
        <v>1898.9978799999999</v>
      </c>
      <c r="L4" s="93">
        <v>4295.46306</v>
      </c>
      <c r="M4" s="93">
        <v>1110.4340300000001</v>
      </c>
      <c r="N4" s="135">
        <f t="shared" si="0"/>
        <v>551853.55749000004</v>
      </c>
    </row>
    <row r="5" spans="1:15" s="80" customFormat="1" x14ac:dyDescent="0.25">
      <c r="A5" s="82">
        <v>42064</v>
      </c>
      <c r="B5" s="93">
        <v>12765.344379999999</v>
      </c>
      <c r="C5" s="93" t="s">
        <v>140</v>
      </c>
      <c r="D5" s="93">
        <v>5578.5665399999998</v>
      </c>
      <c r="E5" s="93">
        <v>7779.9227000000001</v>
      </c>
      <c r="F5" s="93">
        <v>273680.89117000002</v>
      </c>
      <c r="G5" s="93">
        <v>5211.7297200000003</v>
      </c>
      <c r="H5" s="93">
        <v>15555.117390000003</v>
      </c>
      <c r="I5" s="93">
        <v>105224.34623</v>
      </c>
      <c r="J5" s="93">
        <v>44245.677459999999</v>
      </c>
      <c r="K5" s="93">
        <v>1496.2733300000002</v>
      </c>
      <c r="L5" s="93">
        <v>6200.0180200000004</v>
      </c>
      <c r="M5" s="93">
        <v>1121.1885</v>
      </c>
      <c r="N5" s="135">
        <f t="shared" si="0"/>
        <v>478859.07543999999</v>
      </c>
    </row>
    <row r="6" spans="1:15" s="80" customFormat="1" x14ac:dyDescent="0.25">
      <c r="A6" s="82">
        <v>42095</v>
      </c>
      <c r="B6" s="93">
        <v>14896.429080000002</v>
      </c>
      <c r="C6" s="93" t="s">
        <v>140</v>
      </c>
      <c r="D6" s="93">
        <v>6370.4108199999991</v>
      </c>
      <c r="E6" s="93">
        <v>5233.4273400000002</v>
      </c>
      <c r="F6" s="93">
        <v>338211.09567999997</v>
      </c>
      <c r="G6" s="93">
        <v>3783.3367800000001</v>
      </c>
      <c r="H6" s="93">
        <v>17497.908019999999</v>
      </c>
      <c r="I6" s="93">
        <v>115201.66807</v>
      </c>
      <c r="J6" s="93">
        <v>55557.358440000004</v>
      </c>
      <c r="K6" s="93">
        <v>1234.7205100000001</v>
      </c>
      <c r="L6" s="93">
        <v>4001.5188399999997</v>
      </c>
      <c r="M6" s="93">
        <v>928.30561</v>
      </c>
      <c r="N6" s="135">
        <f t="shared" si="0"/>
        <v>562916.17919000005</v>
      </c>
    </row>
    <row r="7" spans="1:15" s="80" customFormat="1" x14ac:dyDescent="0.25">
      <c r="A7" s="82">
        <v>42125</v>
      </c>
      <c r="B7" s="93">
        <v>18136.754960000006</v>
      </c>
      <c r="C7" s="93" t="s">
        <v>140</v>
      </c>
      <c r="D7" s="93">
        <v>3909.2644000000005</v>
      </c>
      <c r="E7" s="93">
        <v>4997.8586800000012</v>
      </c>
      <c r="F7" s="93">
        <v>330969.47714999993</v>
      </c>
      <c r="G7" s="93">
        <v>3885.3243900000007</v>
      </c>
      <c r="H7" s="93">
        <v>16402.750110000001</v>
      </c>
      <c r="I7" s="93">
        <v>106019.73569</v>
      </c>
      <c r="J7" s="93">
        <v>57444.223980000002</v>
      </c>
      <c r="K7" s="93">
        <v>1434.1381999999999</v>
      </c>
      <c r="L7" s="93">
        <v>5700.445130000001</v>
      </c>
      <c r="M7" s="93">
        <v>1038.01503</v>
      </c>
      <c r="N7" s="135">
        <f t="shared" si="0"/>
        <v>549937.98771999998</v>
      </c>
    </row>
    <row r="8" spans="1:15" s="80" customFormat="1" x14ac:dyDescent="0.25">
      <c r="A8" s="82">
        <v>42156</v>
      </c>
      <c r="B8" s="93">
        <v>15859.605329999999</v>
      </c>
      <c r="C8" s="93" t="s">
        <v>140</v>
      </c>
      <c r="D8" s="93">
        <v>4381.5372400000006</v>
      </c>
      <c r="E8" s="93">
        <v>3939.4986400000003</v>
      </c>
      <c r="F8" s="93">
        <v>347072.42361</v>
      </c>
      <c r="G8" s="93">
        <v>4162.1241900000005</v>
      </c>
      <c r="H8" s="93">
        <v>17593.827150000001</v>
      </c>
      <c r="I8" s="93">
        <v>110482.10153</v>
      </c>
      <c r="J8" s="93">
        <v>61816.073410000012</v>
      </c>
      <c r="K8" s="93">
        <v>1778.23344</v>
      </c>
      <c r="L8" s="93">
        <v>10640.156719999999</v>
      </c>
      <c r="M8" s="93">
        <v>1391.0308499999999</v>
      </c>
      <c r="N8" s="135">
        <f t="shared" si="0"/>
        <v>579116.61210999987</v>
      </c>
    </row>
    <row r="9" spans="1:15" s="80" customFormat="1" x14ac:dyDescent="0.25">
      <c r="A9" s="82">
        <v>42186</v>
      </c>
      <c r="B9" s="93">
        <v>16743.500189999999</v>
      </c>
      <c r="C9" s="93" t="s">
        <v>140</v>
      </c>
      <c r="D9" s="93">
        <v>4389.0682299999999</v>
      </c>
      <c r="E9" s="93">
        <v>5215.1423300000006</v>
      </c>
      <c r="F9" s="93">
        <v>295514.67263999995</v>
      </c>
      <c r="G9" s="93">
        <v>4461.2075800000011</v>
      </c>
      <c r="H9" s="93">
        <v>17298.967619999999</v>
      </c>
      <c r="I9" s="93">
        <v>116529.85984</v>
      </c>
      <c r="J9" s="93">
        <v>65818.785230000009</v>
      </c>
      <c r="K9" s="93">
        <v>1993.38598</v>
      </c>
      <c r="L9" s="93">
        <v>5808.0585299999993</v>
      </c>
      <c r="M9" s="93">
        <v>1564.1446000000001</v>
      </c>
      <c r="N9" s="135">
        <f t="shared" si="0"/>
        <v>535336.79277000006</v>
      </c>
    </row>
    <row r="10" spans="1:15" s="80" customFormat="1" x14ac:dyDescent="0.25">
      <c r="A10" s="82">
        <v>42217</v>
      </c>
      <c r="B10" s="93">
        <v>17348.373800000005</v>
      </c>
      <c r="C10" s="93" t="s">
        <v>140</v>
      </c>
      <c r="D10" s="93">
        <v>3546.4471200000007</v>
      </c>
      <c r="E10" s="93">
        <v>7190.8363199999994</v>
      </c>
      <c r="F10" s="93">
        <v>338911.95176999999</v>
      </c>
      <c r="G10" s="93">
        <v>4413.3206600000003</v>
      </c>
      <c r="H10" s="93">
        <v>17469.202209999996</v>
      </c>
      <c r="I10" s="93">
        <v>113546.10956000001</v>
      </c>
      <c r="J10" s="93">
        <v>64700.246760000009</v>
      </c>
      <c r="K10" s="93">
        <v>1694.37366</v>
      </c>
      <c r="L10" s="93">
        <v>6871.3801400000002</v>
      </c>
      <c r="M10" s="93">
        <v>1859.1264000000001</v>
      </c>
      <c r="N10" s="135">
        <f t="shared" si="0"/>
        <v>577551.36840000004</v>
      </c>
    </row>
    <row r="11" spans="1:15" s="80" customFormat="1" x14ac:dyDescent="0.25">
      <c r="A11" s="82">
        <v>42248</v>
      </c>
      <c r="B11" s="93">
        <v>15639.18031</v>
      </c>
      <c r="C11" s="93" t="s">
        <v>140</v>
      </c>
      <c r="D11" s="93">
        <v>3492.39543</v>
      </c>
      <c r="E11" s="93">
        <v>7430.9709600000006</v>
      </c>
      <c r="F11" s="93">
        <v>337070.89687</v>
      </c>
      <c r="G11" s="93">
        <v>5770.7002200000006</v>
      </c>
      <c r="H11" s="93">
        <v>18003.591459999996</v>
      </c>
      <c r="I11" s="93">
        <v>114953.87843</v>
      </c>
      <c r="J11" s="93">
        <v>63292.917369999996</v>
      </c>
      <c r="K11" s="93">
        <v>3911.1637100000003</v>
      </c>
      <c r="L11" s="93">
        <v>5964.8244199999999</v>
      </c>
      <c r="M11" s="93">
        <v>1503.9161100000001</v>
      </c>
      <c r="N11" s="135">
        <f t="shared" si="0"/>
        <v>577034.43528999994</v>
      </c>
    </row>
    <row r="12" spans="1:15" s="80" customFormat="1" x14ac:dyDescent="0.25">
      <c r="A12" s="82">
        <v>42278</v>
      </c>
      <c r="B12" s="93">
        <v>17879.304509999998</v>
      </c>
      <c r="C12" s="93" t="s">
        <v>140</v>
      </c>
      <c r="D12" s="93">
        <v>3880.3421500000004</v>
      </c>
      <c r="E12" s="93">
        <v>7285.6343000000006</v>
      </c>
      <c r="F12" s="93">
        <v>340643.32905999996</v>
      </c>
      <c r="G12" s="93">
        <v>4634.9203900000011</v>
      </c>
      <c r="H12" s="93">
        <v>16491.698930000002</v>
      </c>
      <c r="I12" s="93">
        <v>119620.06097999999</v>
      </c>
      <c r="J12" s="93">
        <v>62533.497980000007</v>
      </c>
      <c r="K12" s="93">
        <v>1904.3009100000002</v>
      </c>
      <c r="L12" s="93">
        <v>6833.1984700000003</v>
      </c>
      <c r="M12" s="93">
        <v>1537.03495</v>
      </c>
      <c r="N12" s="135">
        <f t="shared" si="0"/>
        <v>583243.32262999995</v>
      </c>
    </row>
    <row r="13" spans="1:15" s="80" customFormat="1" x14ac:dyDescent="0.25">
      <c r="A13" s="82">
        <v>42309</v>
      </c>
      <c r="B13" s="93">
        <v>14642.77994</v>
      </c>
      <c r="C13" s="93" t="s">
        <v>140</v>
      </c>
      <c r="D13" s="93">
        <v>5178.9387200000001</v>
      </c>
      <c r="E13" s="93">
        <v>5458.0972499999998</v>
      </c>
      <c r="F13" s="93">
        <v>514395.73400999996</v>
      </c>
      <c r="G13" s="93">
        <v>4463.6715899999999</v>
      </c>
      <c r="H13" s="93">
        <v>17080.061539999999</v>
      </c>
      <c r="I13" s="93">
        <v>115568.01638</v>
      </c>
      <c r="J13" s="93">
        <v>62400.357220000005</v>
      </c>
      <c r="K13" s="93">
        <v>1921.3515500000001</v>
      </c>
      <c r="L13" s="93">
        <v>10739.57008</v>
      </c>
      <c r="M13" s="93">
        <v>1549.3959399999999</v>
      </c>
      <c r="N13" s="135">
        <f t="shared" si="0"/>
        <v>753397.97421999997</v>
      </c>
    </row>
    <row r="14" spans="1:15" s="80" customFormat="1" x14ac:dyDescent="0.25">
      <c r="A14" s="82">
        <v>42339</v>
      </c>
      <c r="B14" s="93">
        <v>17907.621660000001</v>
      </c>
      <c r="C14" s="93" t="s">
        <v>140</v>
      </c>
      <c r="D14" s="93">
        <v>4695.1516100000017</v>
      </c>
      <c r="E14" s="93">
        <v>5770.3165099999997</v>
      </c>
      <c r="F14" s="93">
        <v>288322.06471000001</v>
      </c>
      <c r="G14" s="93">
        <v>22498.000049999999</v>
      </c>
      <c r="H14" s="93">
        <v>18242.170320000001</v>
      </c>
      <c r="I14" s="93">
        <v>115773.10988</v>
      </c>
      <c r="J14" s="93">
        <v>65618.063959999999</v>
      </c>
      <c r="K14" s="93">
        <v>2117.89435</v>
      </c>
      <c r="L14" s="93">
        <v>7427.9774100000013</v>
      </c>
      <c r="M14" s="93">
        <v>1735.8755999999996</v>
      </c>
      <c r="N14" s="135">
        <f t="shared" si="0"/>
        <v>550108.24605999992</v>
      </c>
    </row>
    <row r="15" spans="1:15" s="138" customFormat="1" x14ac:dyDescent="0.25">
      <c r="A15" s="81">
        <v>42370</v>
      </c>
      <c r="B15" s="97">
        <v>15509.780749999998</v>
      </c>
      <c r="C15" s="97">
        <v>2985.39842</v>
      </c>
      <c r="D15" s="97">
        <v>5128.7264499999992</v>
      </c>
      <c r="E15" s="97">
        <v>6814.9271399999998</v>
      </c>
      <c r="F15" s="97">
        <v>393763.99650000001</v>
      </c>
      <c r="G15" s="97">
        <v>5710.6981100000003</v>
      </c>
      <c r="H15" s="97">
        <v>21298.170460000001</v>
      </c>
      <c r="I15" s="97">
        <v>117182.24183</v>
      </c>
      <c r="J15" s="97">
        <v>69412.180720000004</v>
      </c>
      <c r="K15" s="97">
        <v>2539.7376800000002</v>
      </c>
      <c r="L15" s="97">
        <v>5002.3935700000002</v>
      </c>
      <c r="M15" s="97">
        <v>1349.91671</v>
      </c>
      <c r="N15" s="87">
        <f t="shared" si="0"/>
        <v>646698.16833999997</v>
      </c>
    </row>
    <row r="16" spans="1:15" s="80" customFormat="1" x14ac:dyDescent="0.25">
      <c r="A16" s="82">
        <v>42401</v>
      </c>
      <c r="B16" s="93">
        <v>18433.781140000003</v>
      </c>
      <c r="C16" s="93">
        <v>9612.55602</v>
      </c>
      <c r="D16" s="93">
        <v>4324.0673199999992</v>
      </c>
      <c r="E16" s="93">
        <v>3708.5972400000001</v>
      </c>
      <c r="F16" s="93">
        <v>359150.22696999996</v>
      </c>
      <c r="G16" s="93">
        <v>4480.7657700000009</v>
      </c>
      <c r="H16" s="93">
        <v>15788.16056</v>
      </c>
      <c r="I16" s="93">
        <v>108101.36990000001</v>
      </c>
      <c r="J16" s="93">
        <v>64005.581570000002</v>
      </c>
      <c r="K16" s="93">
        <v>2288.5902999999998</v>
      </c>
      <c r="L16" s="93">
        <v>6816.8429400000014</v>
      </c>
      <c r="M16" s="93">
        <v>1866.9610300000002</v>
      </c>
      <c r="N16" s="135">
        <f t="shared" si="0"/>
        <v>598577.50075999997</v>
      </c>
    </row>
    <row r="17" spans="1:14" s="80" customFormat="1" x14ac:dyDescent="0.25">
      <c r="A17" s="82">
        <v>42430</v>
      </c>
      <c r="B17" s="93">
        <v>16587.042669999999</v>
      </c>
      <c r="C17" s="93">
        <v>11839.818519999999</v>
      </c>
      <c r="D17" s="93">
        <v>4274.564730000001</v>
      </c>
      <c r="E17" s="93">
        <v>4375.4668499999998</v>
      </c>
      <c r="F17" s="93">
        <v>352909.83555999998</v>
      </c>
      <c r="G17" s="93">
        <v>4705.5206099999996</v>
      </c>
      <c r="H17" s="93">
        <v>15391.020619999999</v>
      </c>
      <c r="I17" s="93">
        <v>116778.33705000002</v>
      </c>
      <c r="J17" s="93">
        <v>77291.066660000011</v>
      </c>
      <c r="K17" s="93">
        <v>2798.5882200000001</v>
      </c>
      <c r="L17" s="93">
        <v>7086.9768600000007</v>
      </c>
      <c r="M17" s="93">
        <v>1845.14564</v>
      </c>
      <c r="N17" s="135">
        <f t="shared" si="0"/>
        <v>615883.38399000012</v>
      </c>
    </row>
    <row r="18" spans="1:14" s="80" customFormat="1" x14ac:dyDescent="0.25">
      <c r="A18" s="82">
        <v>42461</v>
      </c>
      <c r="B18" s="93">
        <v>11005.25547</v>
      </c>
      <c r="C18" s="93">
        <v>13285.578549999998</v>
      </c>
      <c r="D18" s="93">
        <v>4643.9243699999997</v>
      </c>
      <c r="E18" s="93">
        <v>4399.1311000000005</v>
      </c>
      <c r="F18" s="93">
        <v>368436.47457999998</v>
      </c>
      <c r="G18" s="93">
        <v>5229.9013500000001</v>
      </c>
      <c r="H18" s="93">
        <v>16426.407690000004</v>
      </c>
      <c r="I18" s="93">
        <v>125598.38219999999</v>
      </c>
      <c r="J18" s="93">
        <v>69818.259810000003</v>
      </c>
      <c r="K18" s="93">
        <v>2314.27763</v>
      </c>
      <c r="L18" s="93">
        <v>5421.3771499999993</v>
      </c>
      <c r="M18" s="93">
        <v>1329.83503</v>
      </c>
      <c r="N18" s="135">
        <f t="shared" si="0"/>
        <v>627908.80492999987</v>
      </c>
    </row>
    <row r="19" spans="1:14" s="80" customFormat="1" x14ac:dyDescent="0.25">
      <c r="A19" s="82">
        <v>42491</v>
      </c>
      <c r="B19" s="93">
        <v>10221.579360000003</v>
      </c>
      <c r="C19" s="93">
        <v>13314.54557</v>
      </c>
      <c r="D19" s="93">
        <v>4753.0099499999997</v>
      </c>
      <c r="E19" s="93">
        <v>4605.2124899999999</v>
      </c>
      <c r="F19" s="93">
        <v>393148.43699000002</v>
      </c>
      <c r="G19" s="93">
        <v>5346.6058200000007</v>
      </c>
      <c r="H19" s="93">
        <v>16097.03722</v>
      </c>
      <c r="I19" s="93">
        <v>117169.68728999999</v>
      </c>
      <c r="J19" s="93">
        <v>75089.107630000013</v>
      </c>
      <c r="K19" s="93">
        <v>4050.3396799999996</v>
      </c>
      <c r="L19" s="93">
        <v>6920.8207700000003</v>
      </c>
      <c r="M19" s="93">
        <v>1780.9757100000002</v>
      </c>
      <c r="N19" s="135">
        <f t="shared" si="0"/>
        <v>652497.35848000005</v>
      </c>
    </row>
    <row r="20" spans="1:14" s="80" customFormat="1" x14ac:dyDescent="0.25">
      <c r="A20" s="82">
        <v>42522</v>
      </c>
      <c r="B20" s="93">
        <v>9614.8786399999972</v>
      </c>
      <c r="C20" s="93">
        <v>12739.661029999999</v>
      </c>
      <c r="D20" s="93">
        <v>5297.7967699999999</v>
      </c>
      <c r="E20" s="93">
        <v>4488.0606299999999</v>
      </c>
      <c r="F20" s="93">
        <v>390974.12185000005</v>
      </c>
      <c r="G20" s="93">
        <v>4526.4612000000016</v>
      </c>
      <c r="H20" s="93">
        <v>16853.914519999998</v>
      </c>
      <c r="I20" s="93">
        <v>121187.20183999999</v>
      </c>
      <c r="J20" s="93">
        <v>82335.775209999993</v>
      </c>
      <c r="K20" s="93">
        <v>3084.9056700000001</v>
      </c>
      <c r="L20" s="93">
        <v>5629.5002000000004</v>
      </c>
      <c r="M20" s="93">
        <v>1439.6463600000002</v>
      </c>
      <c r="N20" s="135">
        <f t="shared" si="0"/>
        <v>658171.92392000009</v>
      </c>
    </row>
    <row r="21" spans="1:14" s="80" customFormat="1" x14ac:dyDescent="0.25">
      <c r="A21" s="82">
        <v>42552</v>
      </c>
      <c r="B21" s="93">
        <v>10558.355519999999</v>
      </c>
      <c r="C21" s="93">
        <v>15291.037960000001</v>
      </c>
      <c r="D21" s="93">
        <v>5637.9933999999994</v>
      </c>
      <c r="E21" s="93">
        <v>3319.8114599999999</v>
      </c>
      <c r="F21" s="93">
        <v>386804.70588000002</v>
      </c>
      <c r="G21" s="93">
        <v>4780.1888099999996</v>
      </c>
      <c r="H21" s="93">
        <v>17200.326720000005</v>
      </c>
      <c r="I21" s="93">
        <v>120686.31041000001</v>
      </c>
      <c r="J21" s="93">
        <v>77865.42333000002</v>
      </c>
      <c r="K21" s="93">
        <v>3222.92058</v>
      </c>
      <c r="L21" s="93">
        <v>5792.1318000000001</v>
      </c>
      <c r="M21" s="93">
        <v>1497.6872499999999</v>
      </c>
      <c r="N21" s="135">
        <f t="shared" si="0"/>
        <v>652656.89312000002</v>
      </c>
    </row>
    <row r="22" spans="1:14" s="80" customFormat="1" x14ac:dyDescent="0.25">
      <c r="A22" s="82">
        <v>42583</v>
      </c>
      <c r="B22" s="93">
        <v>8434.1664499999988</v>
      </c>
      <c r="C22" s="93">
        <v>13517.83958</v>
      </c>
      <c r="D22" s="93">
        <v>4699.9374499999994</v>
      </c>
      <c r="E22" s="93">
        <v>4958.664960000001</v>
      </c>
      <c r="F22" s="93">
        <v>372698.59482</v>
      </c>
      <c r="G22" s="93">
        <v>5130.5643200000004</v>
      </c>
      <c r="H22" s="93">
        <v>17545.154910000005</v>
      </c>
      <c r="I22" s="93">
        <v>120995.44145</v>
      </c>
      <c r="J22" s="93">
        <v>71865.26797999999</v>
      </c>
      <c r="K22" s="93">
        <v>3341.0812300000007</v>
      </c>
      <c r="L22" s="93">
        <v>5332.0342199999986</v>
      </c>
      <c r="M22" s="93">
        <v>1217.9122400000001</v>
      </c>
      <c r="N22" s="135">
        <f t="shared" si="0"/>
        <v>629736.65960999997</v>
      </c>
    </row>
    <row r="23" spans="1:14" s="80" customFormat="1" x14ac:dyDescent="0.25">
      <c r="A23" s="82">
        <v>42614</v>
      </c>
      <c r="B23" s="93">
        <v>9790.2739699999966</v>
      </c>
      <c r="C23" s="93">
        <v>14236.465890000001</v>
      </c>
      <c r="D23" s="93">
        <v>5256.3408899999995</v>
      </c>
      <c r="E23" s="93">
        <v>4417.4274999999998</v>
      </c>
      <c r="F23" s="93">
        <v>358333.47795999993</v>
      </c>
      <c r="G23" s="93">
        <v>4530.8373799999999</v>
      </c>
      <c r="H23" s="93">
        <v>17095.155329999998</v>
      </c>
      <c r="I23" s="93">
        <v>129000.94212000001</v>
      </c>
      <c r="J23" s="93">
        <v>79518.516589999999</v>
      </c>
      <c r="K23" s="93">
        <v>3117.5975700000004</v>
      </c>
      <c r="L23" s="93">
        <v>6857.6728000000021</v>
      </c>
      <c r="M23" s="93">
        <v>1643.55339</v>
      </c>
      <c r="N23" s="135">
        <f t="shared" si="0"/>
        <v>633798.26139</v>
      </c>
    </row>
    <row r="24" spans="1:14" s="80" customFormat="1" x14ac:dyDescent="0.25">
      <c r="A24" s="82">
        <v>42644</v>
      </c>
      <c r="B24" s="93">
        <v>8855.2313799999993</v>
      </c>
      <c r="C24" s="93">
        <v>11741.136690000001</v>
      </c>
      <c r="D24" s="93">
        <v>5637.1733999999997</v>
      </c>
      <c r="E24" s="93">
        <v>11948.986489999999</v>
      </c>
      <c r="F24" s="93">
        <v>413395.75096999994</v>
      </c>
      <c r="G24" s="93">
        <v>5527.4787100000012</v>
      </c>
      <c r="H24" s="93">
        <v>16397.834729999999</v>
      </c>
      <c r="I24" s="93">
        <v>127529.30441</v>
      </c>
      <c r="J24" s="93">
        <v>77518.929110000012</v>
      </c>
      <c r="K24" s="93">
        <v>2795.0350700000004</v>
      </c>
      <c r="L24" s="93">
        <v>7420.3213800000012</v>
      </c>
      <c r="M24" s="93">
        <v>1235.7628399999999</v>
      </c>
      <c r="N24" s="135">
        <f t="shared" si="0"/>
        <v>690002.94517999992</v>
      </c>
    </row>
    <row r="25" spans="1:14" s="80" customFormat="1" x14ac:dyDescent="0.25">
      <c r="A25" s="82">
        <v>42675</v>
      </c>
      <c r="B25" s="93">
        <v>7999.7178400000003</v>
      </c>
      <c r="C25" s="93">
        <v>11185.158580000001</v>
      </c>
      <c r="D25" s="93">
        <v>5928.4724499999993</v>
      </c>
      <c r="E25" s="93">
        <v>5483.6670200000008</v>
      </c>
      <c r="F25" s="93">
        <v>363778.46627999999</v>
      </c>
      <c r="G25" s="93">
        <v>7729.5276400000002</v>
      </c>
      <c r="H25" s="93">
        <v>16395.79952</v>
      </c>
      <c r="I25" s="93">
        <v>134178.41685000001</v>
      </c>
      <c r="J25" s="93">
        <v>76737.950559999997</v>
      </c>
      <c r="K25" s="93">
        <v>2225.4046900000003</v>
      </c>
      <c r="L25" s="93">
        <v>10748.823330000001</v>
      </c>
      <c r="M25" s="93">
        <v>1013.6810100000001</v>
      </c>
      <c r="N25" s="135">
        <f t="shared" si="0"/>
        <v>643405.08577000001</v>
      </c>
    </row>
    <row r="26" spans="1:14" s="80" customFormat="1" x14ac:dyDescent="0.25">
      <c r="A26" s="82">
        <v>42705</v>
      </c>
      <c r="B26" s="93">
        <v>10404.153400000001</v>
      </c>
      <c r="C26" s="93">
        <v>16800.125909999999</v>
      </c>
      <c r="D26" s="93">
        <v>5998.0287400000007</v>
      </c>
      <c r="E26" s="93">
        <v>4527.9762899999996</v>
      </c>
      <c r="F26" s="93">
        <v>366768.75581000006</v>
      </c>
      <c r="G26" s="93">
        <v>12939.414030000002</v>
      </c>
      <c r="H26" s="93">
        <v>17541.78458</v>
      </c>
      <c r="I26" s="93">
        <v>134436.16297</v>
      </c>
      <c r="J26" s="93">
        <v>82700.086360000016</v>
      </c>
      <c r="K26" s="93">
        <v>3106.90497</v>
      </c>
      <c r="L26" s="93">
        <v>6686.8404800000008</v>
      </c>
      <c r="M26" s="93">
        <v>1576.64753</v>
      </c>
      <c r="N26" s="135">
        <f t="shared" si="0"/>
        <v>663486.88107000012</v>
      </c>
    </row>
    <row r="27" spans="1:14" s="138" customFormat="1" x14ac:dyDescent="0.25">
      <c r="A27" s="81">
        <v>42736</v>
      </c>
      <c r="B27" s="97">
        <v>7190.3936100000001</v>
      </c>
      <c r="C27" s="97">
        <v>15668.321109999997</v>
      </c>
      <c r="D27" s="97">
        <v>6382.4228299999995</v>
      </c>
      <c r="E27" s="97">
        <v>5989.6916500000007</v>
      </c>
      <c r="F27" s="97">
        <v>400962.80433000007</v>
      </c>
      <c r="G27" s="97">
        <v>4875.8314099999989</v>
      </c>
      <c r="H27" s="97">
        <v>21176.21026</v>
      </c>
      <c r="I27" s="97">
        <v>140779.77499999999</v>
      </c>
      <c r="J27" s="97">
        <v>79769.892170000006</v>
      </c>
      <c r="K27" s="97">
        <v>2726.77979</v>
      </c>
      <c r="L27" s="97">
        <v>6729.1793199999993</v>
      </c>
      <c r="M27" s="97">
        <v>2039.0612800000006</v>
      </c>
      <c r="N27" s="87">
        <f t="shared" si="0"/>
        <v>694290.36276000005</v>
      </c>
    </row>
    <row r="28" spans="1:14" s="80" customFormat="1" x14ac:dyDescent="0.25">
      <c r="A28" s="82">
        <v>42767</v>
      </c>
      <c r="B28" s="93">
        <v>6471.131010000001</v>
      </c>
      <c r="C28" s="93">
        <v>17196.442350000001</v>
      </c>
      <c r="D28" s="93">
        <v>4348.0229100000006</v>
      </c>
      <c r="E28" s="93">
        <v>2419.79612</v>
      </c>
      <c r="F28" s="93">
        <v>358983.24877999991</v>
      </c>
      <c r="G28" s="93">
        <v>4141.6331400000008</v>
      </c>
      <c r="H28" s="93">
        <v>15442.063210000004</v>
      </c>
      <c r="I28" s="93">
        <v>117114.84049</v>
      </c>
      <c r="J28" s="93">
        <v>70551.78188000001</v>
      </c>
      <c r="K28" s="93">
        <v>2850.13787</v>
      </c>
      <c r="L28" s="93">
        <v>5528.0204400000011</v>
      </c>
      <c r="M28" s="93">
        <v>1760.7107699999999</v>
      </c>
      <c r="N28" s="135">
        <f t="shared" si="0"/>
        <v>606807.82896999991</v>
      </c>
    </row>
    <row r="29" spans="1:14" s="80" customFormat="1" x14ac:dyDescent="0.25">
      <c r="A29" s="82">
        <v>42795</v>
      </c>
      <c r="B29" s="93">
        <v>7919.7934000000005</v>
      </c>
      <c r="C29" s="93">
        <v>17510.222430000002</v>
      </c>
      <c r="D29" s="93">
        <v>3928.3570299999997</v>
      </c>
      <c r="E29" s="93">
        <v>4153.8791299999993</v>
      </c>
      <c r="F29" s="93">
        <v>339747.08318999998</v>
      </c>
      <c r="G29" s="93">
        <v>4966.3855000000003</v>
      </c>
      <c r="H29" s="93">
        <v>15350.42828</v>
      </c>
      <c r="I29" s="93">
        <v>125669.36249000001</v>
      </c>
      <c r="J29" s="93">
        <v>83282.860089999987</v>
      </c>
      <c r="K29" s="93">
        <v>4203.1408899999997</v>
      </c>
      <c r="L29" s="93">
        <v>7501.2919099999981</v>
      </c>
      <c r="M29" s="93">
        <v>2101.1467700000003</v>
      </c>
      <c r="N29" s="135">
        <f t="shared" si="0"/>
        <v>616333.95111000002</v>
      </c>
    </row>
    <row r="30" spans="1:14" s="80" customFormat="1" x14ac:dyDescent="0.25">
      <c r="A30" s="82">
        <v>42826</v>
      </c>
      <c r="B30" s="93">
        <v>7311.4368700000014</v>
      </c>
      <c r="C30" s="93">
        <v>19052.358010000004</v>
      </c>
      <c r="D30" s="93">
        <v>4761.8191699999998</v>
      </c>
      <c r="E30" s="93">
        <v>3489.4508300000002</v>
      </c>
      <c r="F30" s="93">
        <v>355471.85988000006</v>
      </c>
      <c r="G30" s="93">
        <v>4541.494529999999</v>
      </c>
      <c r="H30" s="93">
        <v>16299.99438</v>
      </c>
      <c r="I30" s="93">
        <v>136385.67008000001</v>
      </c>
      <c r="J30" s="93">
        <v>89714.785990000019</v>
      </c>
      <c r="K30" s="93">
        <v>2845.3931500000003</v>
      </c>
      <c r="L30" s="93">
        <v>7493.1856200000002</v>
      </c>
      <c r="M30" s="93">
        <v>2220.6112700000003</v>
      </c>
      <c r="N30" s="135">
        <f t="shared" si="0"/>
        <v>649588.05978000013</v>
      </c>
    </row>
    <row r="31" spans="1:14" s="80" customFormat="1" x14ac:dyDescent="0.25">
      <c r="A31" s="82">
        <v>42856</v>
      </c>
      <c r="B31" s="93">
        <v>6708.36391</v>
      </c>
      <c r="C31" s="93">
        <v>20603.025860000002</v>
      </c>
      <c r="D31" s="93">
        <v>4176.0073599999996</v>
      </c>
      <c r="E31" s="93">
        <v>4060.8842599999998</v>
      </c>
      <c r="F31" s="93">
        <v>342146.72689000005</v>
      </c>
      <c r="G31" s="93">
        <v>4453.1712100000004</v>
      </c>
      <c r="H31" s="93">
        <v>16124.944399999998</v>
      </c>
      <c r="I31" s="93">
        <v>127565.85803</v>
      </c>
      <c r="J31" s="93">
        <v>88615.74516000002</v>
      </c>
      <c r="K31" s="93">
        <v>2981.4607500000002</v>
      </c>
      <c r="L31" s="93">
        <v>8113.6192900000005</v>
      </c>
      <c r="M31" s="93">
        <v>2531.7165</v>
      </c>
      <c r="N31" s="135">
        <f t="shared" si="0"/>
        <v>628081.52361999999</v>
      </c>
    </row>
    <row r="32" spans="1:14" s="80" customFormat="1" x14ac:dyDescent="0.25">
      <c r="A32" s="82">
        <v>42887</v>
      </c>
      <c r="B32" s="93">
        <v>7677.4672600000013</v>
      </c>
      <c r="C32" s="93">
        <v>17536.641350000002</v>
      </c>
      <c r="D32" s="93">
        <v>5471.3963999999996</v>
      </c>
      <c r="E32" s="93">
        <v>4333.6752400000005</v>
      </c>
      <c r="F32" s="93">
        <v>358532.47913000005</v>
      </c>
      <c r="G32" s="93">
        <v>4669.6924900000004</v>
      </c>
      <c r="H32" s="93">
        <v>17527.861639999999</v>
      </c>
      <c r="I32" s="93">
        <v>135684.54279000001</v>
      </c>
      <c r="J32" s="93">
        <v>97095.061109999995</v>
      </c>
      <c r="K32" s="93">
        <v>2973.2854100000004</v>
      </c>
      <c r="L32" s="93">
        <v>7074.585680000001</v>
      </c>
      <c r="M32" s="93">
        <v>2183.8750299999992</v>
      </c>
      <c r="N32" s="135">
        <f t="shared" si="0"/>
        <v>660760.56353000016</v>
      </c>
    </row>
    <row r="33" spans="1:14" s="80" customFormat="1" x14ac:dyDescent="0.25">
      <c r="A33" s="82">
        <v>42917</v>
      </c>
      <c r="B33" s="93">
        <v>5137.73801</v>
      </c>
      <c r="C33" s="93">
        <v>21990.373409999997</v>
      </c>
      <c r="D33" s="93">
        <v>4937.2173000000003</v>
      </c>
      <c r="E33" s="93">
        <v>3037.7077600000002</v>
      </c>
      <c r="F33" s="93">
        <v>358604.92574999988</v>
      </c>
      <c r="G33" s="93">
        <v>5611.5173600000007</v>
      </c>
      <c r="H33" s="93">
        <v>17342.911090000005</v>
      </c>
      <c r="I33" s="93">
        <v>140483.39792000002</v>
      </c>
      <c r="J33" s="93">
        <v>91156.556830000016</v>
      </c>
      <c r="K33" s="93">
        <v>3640.50738</v>
      </c>
      <c r="L33" s="93">
        <v>7339.6268199999995</v>
      </c>
      <c r="M33" s="93">
        <v>2105.6463800000006</v>
      </c>
      <c r="N33" s="135">
        <f t="shared" si="0"/>
        <v>661388.12600999989</v>
      </c>
    </row>
    <row r="34" spans="1:14" s="80" customFormat="1" x14ac:dyDescent="0.25">
      <c r="A34" s="82">
        <v>42948</v>
      </c>
      <c r="B34" s="93">
        <v>6285.7721799999999</v>
      </c>
      <c r="C34" s="93">
        <v>19487.159630000002</v>
      </c>
      <c r="D34" s="93">
        <v>4533.1817699999992</v>
      </c>
      <c r="E34" s="93">
        <v>7730.7081699999999</v>
      </c>
      <c r="F34" s="93">
        <v>353338.26203999989</v>
      </c>
      <c r="G34" s="93">
        <v>5551.0167699999993</v>
      </c>
      <c r="H34" s="93">
        <v>17807.382180000001</v>
      </c>
      <c r="I34" s="93">
        <v>137180.22481000001</v>
      </c>
      <c r="J34" s="93">
        <v>85883.496679999997</v>
      </c>
      <c r="K34" s="93">
        <v>3751.0621099999998</v>
      </c>
      <c r="L34" s="93">
        <v>9071.1822599999978</v>
      </c>
      <c r="M34" s="93">
        <v>2841.8468299999995</v>
      </c>
      <c r="N34" s="135">
        <f t="shared" si="0"/>
        <v>653461.29543000006</v>
      </c>
    </row>
    <row r="35" spans="1:14" s="80" customFormat="1" x14ac:dyDescent="0.25">
      <c r="A35" s="82">
        <v>42979</v>
      </c>
      <c r="B35" s="93">
        <v>8056.0311300000012</v>
      </c>
      <c r="C35" s="93">
        <v>19448.582300000005</v>
      </c>
      <c r="D35" s="93">
        <v>5496.6301599999997</v>
      </c>
      <c r="E35" s="93">
        <v>3466.2522200000003</v>
      </c>
      <c r="F35" s="93">
        <v>365477.83866999997</v>
      </c>
      <c r="G35" s="93">
        <v>7492.3019599999998</v>
      </c>
      <c r="H35" s="93">
        <v>17918.944809999997</v>
      </c>
      <c r="I35" s="93">
        <v>148650.59656000001</v>
      </c>
      <c r="J35" s="93">
        <v>87904.070189999984</v>
      </c>
      <c r="K35" s="93">
        <v>3574.4044100000001</v>
      </c>
      <c r="L35" s="93">
        <v>7950.2010499999997</v>
      </c>
      <c r="M35" s="93">
        <v>2242.3613700000001</v>
      </c>
      <c r="N35" s="135">
        <f t="shared" ref="N35:N60" si="1">SUM(B35:M35)</f>
        <v>677678.21483000007</v>
      </c>
    </row>
    <row r="36" spans="1:14" s="80" customFormat="1" x14ac:dyDescent="0.25">
      <c r="A36" s="82">
        <v>43009</v>
      </c>
      <c r="B36" s="93">
        <v>5594.1659900000013</v>
      </c>
      <c r="C36" s="93">
        <v>19997.263589999999</v>
      </c>
      <c r="D36" s="93">
        <v>7063.6790599999977</v>
      </c>
      <c r="E36" s="93">
        <v>5453.7172800000008</v>
      </c>
      <c r="F36" s="93">
        <v>367645.73455999995</v>
      </c>
      <c r="G36" s="93">
        <v>7102.428530000001</v>
      </c>
      <c r="H36" s="93">
        <v>17321.945970000001</v>
      </c>
      <c r="I36" s="93">
        <v>143649.81897999998</v>
      </c>
      <c r="J36" s="93">
        <v>79181.308940000003</v>
      </c>
      <c r="K36" s="93">
        <v>5225.901319999999</v>
      </c>
      <c r="L36" s="93">
        <v>6860.81693</v>
      </c>
      <c r="M36" s="93">
        <v>1654.5315599999999</v>
      </c>
      <c r="N36" s="135">
        <f t="shared" si="1"/>
        <v>666751.31270999985</v>
      </c>
    </row>
    <row r="37" spans="1:14" s="80" customFormat="1" x14ac:dyDescent="0.25">
      <c r="A37" s="82">
        <v>43040</v>
      </c>
      <c r="B37" s="93">
        <v>8443.8023399999984</v>
      </c>
      <c r="C37" s="93">
        <v>18751.237969999998</v>
      </c>
      <c r="D37" s="93">
        <v>5663.0710199999985</v>
      </c>
      <c r="E37" s="93">
        <v>4095.9164900000001</v>
      </c>
      <c r="F37" s="93">
        <v>367837.72196</v>
      </c>
      <c r="G37" s="93">
        <v>5346.2207699999999</v>
      </c>
      <c r="H37" s="93">
        <v>17332.181860000001</v>
      </c>
      <c r="I37" s="93">
        <v>146378.09081999998</v>
      </c>
      <c r="J37" s="93">
        <v>96961.535210000016</v>
      </c>
      <c r="K37" s="93">
        <v>3832.3688900000002</v>
      </c>
      <c r="L37" s="93">
        <v>7141.9961899999998</v>
      </c>
      <c r="M37" s="93">
        <v>1677.9545200000002</v>
      </c>
      <c r="N37" s="135">
        <f t="shared" si="1"/>
        <v>683462.09804000007</v>
      </c>
    </row>
    <row r="38" spans="1:14" s="80" customFormat="1" x14ac:dyDescent="0.25">
      <c r="A38" s="82">
        <v>43070</v>
      </c>
      <c r="B38" s="93">
        <v>10052.86226</v>
      </c>
      <c r="C38" s="93">
        <v>26744.577350000003</v>
      </c>
      <c r="D38" s="93">
        <v>6284.5365000000011</v>
      </c>
      <c r="E38" s="93">
        <v>5895.5348799999992</v>
      </c>
      <c r="F38" s="93">
        <v>392720.15752000001</v>
      </c>
      <c r="G38" s="93">
        <v>23486.911130000004</v>
      </c>
      <c r="H38" s="93">
        <v>18443.512870000002</v>
      </c>
      <c r="I38" s="93">
        <v>145079.38407</v>
      </c>
      <c r="J38" s="93">
        <v>82146.63913000001</v>
      </c>
      <c r="K38" s="93">
        <v>2608.7979000000005</v>
      </c>
      <c r="L38" s="93">
        <v>9035.4470399999991</v>
      </c>
      <c r="M38" s="93">
        <v>2591.1338400000004</v>
      </c>
      <c r="N38" s="135">
        <f t="shared" si="1"/>
        <v>725089.49449000007</v>
      </c>
    </row>
    <row r="39" spans="1:14" s="138" customFormat="1" x14ac:dyDescent="0.25">
      <c r="A39" s="81">
        <v>43101</v>
      </c>
      <c r="B39" s="97">
        <v>6368.6539600000015</v>
      </c>
      <c r="C39" s="97">
        <v>22734.085360000001</v>
      </c>
      <c r="D39" s="97">
        <v>5864.3837600000015</v>
      </c>
      <c r="E39" s="97">
        <v>6665.2643799999987</v>
      </c>
      <c r="F39" s="97">
        <v>416290.16145000001</v>
      </c>
      <c r="G39" s="97">
        <v>6027.78467</v>
      </c>
      <c r="H39" s="97">
        <v>23154.314369999996</v>
      </c>
      <c r="I39" s="97">
        <v>142796.70488999999</v>
      </c>
      <c r="J39" s="97">
        <v>95434.308739999979</v>
      </c>
      <c r="K39" s="97">
        <v>5131.9765199999993</v>
      </c>
      <c r="L39" s="97">
        <v>8999.0436300000001</v>
      </c>
      <c r="M39" s="97">
        <v>2378.2765400000008</v>
      </c>
      <c r="N39" s="87">
        <f t="shared" si="1"/>
        <v>741844.95827000006</v>
      </c>
    </row>
    <row r="40" spans="1:14" s="80" customFormat="1" x14ac:dyDescent="0.25">
      <c r="A40" s="82">
        <v>43132</v>
      </c>
      <c r="B40" s="93">
        <v>6613.8847699999997</v>
      </c>
      <c r="C40" s="93">
        <v>27213.522399999998</v>
      </c>
      <c r="D40" s="93">
        <v>4572.4955099999997</v>
      </c>
      <c r="E40" s="93">
        <v>4488.68487</v>
      </c>
      <c r="F40" s="93">
        <v>366729.25734000007</v>
      </c>
      <c r="G40" s="93">
        <v>19967.105329999999</v>
      </c>
      <c r="H40" s="93">
        <v>16581.060169999997</v>
      </c>
      <c r="I40" s="93">
        <v>125542.74752</v>
      </c>
      <c r="J40" s="93">
        <v>81684.811910000004</v>
      </c>
      <c r="K40" s="93">
        <v>3548.2580600000001</v>
      </c>
      <c r="L40" s="93">
        <v>6944.6605400000008</v>
      </c>
      <c r="M40" s="93">
        <v>2260.1756299999997</v>
      </c>
      <c r="N40" s="135">
        <f t="shared" si="1"/>
        <v>666146.66405000002</v>
      </c>
    </row>
    <row r="41" spans="1:14" s="80" customFormat="1" x14ac:dyDescent="0.25">
      <c r="A41" s="82">
        <v>43160</v>
      </c>
      <c r="B41" s="93">
        <v>6434.2667399999991</v>
      </c>
      <c r="C41" s="93">
        <v>32338.21473</v>
      </c>
      <c r="D41" s="93">
        <v>4321.0218500000001</v>
      </c>
      <c r="E41" s="93">
        <v>4954.65524</v>
      </c>
      <c r="F41" s="93">
        <v>334648.26147999993</v>
      </c>
      <c r="G41" s="93">
        <v>4830.9387100000013</v>
      </c>
      <c r="H41" s="93">
        <v>15587.31135</v>
      </c>
      <c r="I41" s="93">
        <v>128699.25640000001</v>
      </c>
      <c r="J41" s="93">
        <v>78770.232509999987</v>
      </c>
      <c r="K41" s="93">
        <v>2832.86816</v>
      </c>
      <c r="L41" s="93">
        <v>7193.43876</v>
      </c>
      <c r="M41" s="93">
        <v>1534.9782600000001</v>
      </c>
      <c r="N41" s="135">
        <f t="shared" si="1"/>
        <v>622145.44418999995</v>
      </c>
    </row>
    <row r="42" spans="1:14" s="80" customFormat="1" x14ac:dyDescent="0.25">
      <c r="A42" s="82">
        <v>43191</v>
      </c>
      <c r="B42" s="93">
        <v>8330.8570400000008</v>
      </c>
      <c r="C42" s="93">
        <v>37338.046820000003</v>
      </c>
      <c r="D42" s="93">
        <v>4705.5116599999992</v>
      </c>
      <c r="E42" s="93">
        <v>4354.9306200000001</v>
      </c>
      <c r="F42" s="93">
        <v>361520.95635999989</v>
      </c>
      <c r="G42" s="93">
        <v>7508.8001600000007</v>
      </c>
      <c r="H42" s="93">
        <v>17205.18823</v>
      </c>
      <c r="I42" s="93">
        <v>148392.93982</v>
      </c>
      <c r="J42" s="93">
        <v>92599.15909999999</v>
      </c>
      <c r="K42" s="93">
        <v>2645.9688100000003</v>
      </c>
      <c r="L42" s="93">
        <v>7746.2362000000012</v>
      </c>
      <c r="M42" s="93">
        <v>1956.9748800000002</v>
      </c>
      <c r="N42" s="135">
        <f t="shared" si="1"/>
        <v>694305.56969999988</v>
      </c>
    </row>
    <row r="43" spans="1:14" s="80" customFormat="1" x14ac:dyDescent="0.25">
      <c r="A43" s="82">
        <v>43221</v>
      </c>
      <c r="B43" s="93">
        <v>6581.7140900000013</v>
      </c>
      <c r="C43" s="93">
        <v>31092.260369999996</v>
      </c>
      <c r="D43" s="93">
        <v>4609.610529999999</v>
      </c>
      <c r="E43" s="93">
        <v>5320.7151899999999</v>
      </c>
      <c r="F43" s="93">
        <v>339014.77294</v>
      </c>
      <c r="G43" s="93">
        <v>7187.2080199999991</v>
      </c>
      <c r="H43" s="93">
        <v>16558.862519999999</v>
      </c>
      <c r="I43" s="93">
        <v>132530.87493000002</v>
      </c>
      <c r="J43" s="93">
        <v>78781.49626</v>
      </c>
      <c r="K43" s="93">
        <v>2312.0229800000002</v>
      </c>
      <c r="L43" s="93">
        <v>9163.5964399999993</v>
      </c>
      <c r="M43" s="93">
        <v>5376.3984200000004</v>
      </c>
      <c r="N43" s="135">
        <f t="shared" si="1"/>
        <v>638529.53269000014</v>
      </c>
    </row>
    <row r="44" spans="1:14" s="80" customFormat="1" x14ac:dyDescent="0.25">
      <c r="A44" s="82">
        <v>43252</v>
      </c>
      <c r="B44" s="93">
        <v>7789.4928500000005</v>
      </c>
      <c r="C44" s="93">
        <v>31923.978810000004</v>
      </c>
      <c r="D44" s="93">
        <v>4642.3439600000011</v>
      </c>
      <c r="E44" s="93">
        <v>5304.9542300000003</v>
      </c>
      <c r="F44" s="93">
        <v>385858.69338000007</v>
      </c>
      <c r="G44" s="93">
        <v>5262.18084</v>
      </c>
      <c r="H44" s="93">
        <v>17346.93132</v>
      </c>
      <c r="I44" s="93">
        <v>127656.03606</v>
      </c>
      <c r="J44" s="93">
        <v>77752.389450000017</v>
      </c>
      <c r="K44" s="93">
        <v>2397.1365700000006</v>
      </c>
      <c r="L44" s="93">
        <v>6894.7034500000009</v>
      </c>
      <c r="M44" s="93">
        <v>1453.2678400000002</v>
      </c>
      <c r="N44" s="135">
        <f t="shared" si="1"/>
        <v>674282.10875999997</v>
      </c>
    </row>
    <row r="45" spans="1:14" s="80" customFormat="1" x14ac:dyDescent="0.25">
      <c r="A45" s="82">
        <v>43282</v>
      </c>
      <c r="B45" s="93">
        <v>7919.9721100000006</v>
      </c>
      <c r="C45" s="93">
        <v>40911.428159999996</v>
      </c>
      <c r="D45" s="93">
        <v>5874.4660800000001</v>
      </c>
      <c r="E45" s="93">
        <v>4243.8712299999997</v>
      </c>
      <c r="F45" s="93">
        <v>370601.14308999997</v>
      </c>
      <c r="G45" s="93">
        <v>8941.3023100000009</v>
      </c>
      <c r="H45" s="93">
        <v>18082.733530000001</v>
      </c>
      <c r="I45" s="93">
        <v>160788.45578000002</v>
      </c>
      <c r="J45" s="93">
        <v>82676.996199999994</v>
      </c>
      <c r="K45" s="93">
        <v>3267.90254</v>
      </c>
      <c r="L45" s="93">
        <v>6791.3090399999992</v>
      </c>
      <c r="M45" s="93">
        <v>1349.2985900000003</v>
      </c>
      <c r="N45" s="135">
        <f t="shared" si="1"/>
        <v>711448.87866000005</v>
      </c>
    </row>
    <row r="46" spans="1:14" s="80" customFormat="1" x14ac:dyDescent="0.25">
      <c r="A46" s="82">
        <v>43313</v>
      </c>
      <c r="B46" s="93">
        <v>9169.2265199999983</v>
      </c>
      <c r="C46" s="93">
        <v>31246.995159999999</v>
      </c>
      <c r="D46" s="93">
        <v>5055.1765699999996</v>
      </c>
      <c r="E46" s="93">
        <v>7692.0556400000005</v>
      </c>
      <c r="F46" s="93">
        <v>375697.76874999999</v>
      </c>
      <c r="G46" s="93">
        <v>6379.6126500000009</v>
      </c>
      <c r="H46" s="93">
        <v>17970.604040000002</v>
      </c>
      <c r="I46" s="93">
        <v>143321.90509000001</v>
      </c>
      <c r="J46" s="93">
        <v>88189.218369999973</v>
      </c>
      <c r="K46" s="93">
        <v>3291.4694199999999</v>
      </c>
      <c r="L46" s="93">
        <v>6948.0270299999993</v>
      </c>
      <c r="M46" s="93">
        <v>1813.1811200000004</v>
      </c>
      <c r="N46" s="135">
        <f t="shared" si="1"/>
        <v>696775.24035999994</v>
      </c>
    </row>
    <row r="47" spans="1:14" s="80" customFormat="1" x14ac:dyDescent="0.25">
      <c r="A47" s="82">
        <v>43344</v>
      </c>
      <c r="B47" s="93">
        <v>7945.9577500000005</v>
      </c>
      <c r="C47" s="93">
        <v>37913.119079999997</v>
      </c>
      <c r="D47" s="93">
        <v>5158.4321600000003</v>
      </c>
      <c r="E47" s="93">
        <v>5146.4737699999996</v>
      </c>
      <c r="F47" s="93">
        <v>381920.36571000004</v>
      </c>
      <c r="G47" s="93">
        <v>11067.100960000002</v>
      </c>
      <c r="H47" s="93">
        <v>18967.147250000002</v>
      </c>
      <c r="I47" s="93">
        <v>161441.24434999999</v>
      </c>
      <c r="J47" s="93">
        <v>88963.217470000003</v>
      </c>
      <c r="K47" s="93">
        <v>2161.1617800000004</v>
      </c>
      <c r="L47" s="93">
        <v>8410.0873000000011</v>
      </c>
      <c r="M47" s="93">
        <v>2035.6967899999997</v>
      </c>
      <c r="N47" s="135">
        <f t="shared" si="1"/>
        <v>731130.00436999998</v>
      </c>
    </row>
    <row r="48" spans="1:14" s="80" customFormat="1" x14ac:dyDescent="0.25">
      <c r="A48" s="82">
        <v>43374</v>
      </c>
      <c r="B48" s="93">
        <v>9367.0399399999969</v>
      </c>
      <c r="C48" s="93">
        <v>31706.80197</v>
      </c>
      <c r="D48" s="93">
        <v>5096.9539599999989</v>
      </c>
      <c r="E48" s="93">
        <v>5519.2382499999994</v>
      </c>
      <c r="F48" s="93">
        <v>379031.65606000001</v>
      </c>
      <c r="G48" s="93">
        <v>7349.9573800000007</v>
      </c>
      <c r="H48" s="93">
        <v>18032.306140000001</v>
      </c>
      <c r="I48" s="93">
        <v>152824.26734000002</v>
      </c>
      <c r="J48" s="93">
        <v>76194.536490000013</v>
      </c>
      <c r="K48" s="93">
        <v>2848.0263</v>
      </c>
      <c r="L48" s="93">
        <v>7187.6660600000005</v>
      </c>
      <c r="M48" s="93">
        <v>1535.2174600000003</v>
      </c>
      <c r="N48" s="135">
        <f t="shared" si="1"/>
        <v>696693.66734999989</v>
      </c>
    </row>
    <row r="49" spans="1:14" s="80" customFormat="1" x14ac:dyDescent="0.25">
      <c r="A49" s="82">
        <v>43405</v>
      </c>
      <c r="B49" s="93">
        <v>9959.8487299999979</v>
      </c>
      <c r="C49" s="93">
        <v>32285.163640000002</v>
      </c>
      <c r="D49" s="93">
        <v>5674.4016500000007</v>
      </c>
      <c r="E49" s="93">
        <v>6035.0447399999994</v>
      </c>
      <c r="F49" s="93">
        <v>407202.97237000003</v>
      </c>
      <c r="G49" s="93">
        <v>7448.0013700000009</v>
      </c>
      <c r="H49" s="93">
        <v>19744.8933</v>
      </c>
      <c r="I49" s="93">
        <v>149646.12887000002</v>
      </c>
      <c r="J49" s="93">
        <v>90683.131580000016</v>
      </c>
      <c r="K49" s="93">
        <v>4203.6493200000004</v>
      </c>
      <c r="L49" s="93">
        <v>7657.5762799999993</v>
      </c>
      <c r="M49" s="93">
        <v>1546.4826900000003</v>
      </c>
      <c r="N49" s="135">
        <f t="shared" si="1"/>
        <v>742087.29454000015</v>
      </c>
    </row>
    <row r="50" spans="1:14" s="80" customFormat="1" x14ac:dyDescent="0.25">
      <c r="A50" s="82">
        <v>43435</v>
      </c>
      <c r="B50" s="93">
        <v>8148.2082800000017</v>
      </c>
      <c r="C50" s="93">
        <v>39747.444539999997</v>
      </c>
      <c r="D50" s="93">
        <v>5286.4001099999987</v>
      </c>
      <c r="E50" s="93">
        <v>5778.3406900000009</v>
      </c>
      <c r="F50" s="93">
        <v>391320.07474000001</v>
      </c>
      <c r="G50" s="93">
        <v>6727.8727600000011</v>
      </c>
      <c r="H50" s="93">
        <v>18624.061410000002</v>
      </c>
      <c r="I50" s="93">
        <v>153317.76910999999</v>
      </c>
      <c r="J50" s="93">
        <v>106063.63713</v>
      </c>
      <c r="K50" s="93">
        <v>2569.5947700000006</v>
      </c>
      <c r="L50" s="93">
        <v>7494.54486</v>
      </c>
      <c r="M50" s="93">
        <v>1480.1902499999999</v>
      </c>
      <c r="N50" s="135">
        <f t="shared" si="1"/>
        <v>746558.1386500001</v>
      </c>
    </row>
    <row r="51" spans="1:14" s="138" customFormat="1" x14ac:dyDescent="0.25">
      <c r="A51" s="81">
        <v>43466</v>
      </c>
      <c r="B51" s="97">
        <v>6915.6866100000007</v>
      </c>
      <c r="C51" s="97">
        <v>32670.975650000004</v>
      </c>
      <c r="D51" s="97">
        <v>6317.292550000001</v>
      </c>
      <c r="E51" s="97">
        <v>5857.1808899999996</v>
      </c>
      <c r="F51" s="97">
        <v>355479.36083999998</v>
      </c>
      <c r="G51" s="97">
        <v>6611.3996299999999</v>
      </c>
      <c r="H51" s="97">
        <v>22853.468820000002</v>
      </c>
      <c r="I51" s="97">
        <v>149505.85078000004</v>
      </c>
      <c r="J51" s="97">
        <v>102497.99119999999</v>
      </c>
      <c r="K51" s="97">
        <v>2237.4350199999999</v>
      </c>
      <c r="L51" s="97">
        <v>8024.5688599999994</v>
      </c>
      <c r="M51" s="97">
        <v>1916.1093499999999</v>
      </c>
      <c r="N51" s="87">
        <f t="shared" si="1"/>
        <v>700887.32019999996</v>
      </c>
    </row>
    <row r="52" spans="1:14" s="80" customFormat="1" x14ac:dyDescent="0.25">
      <c r="A52" s="82">
        <v>43497</v>
      </c>
      <c r="B52" s="93">
        <v>8753.7829499999989</v>
      </c>
      <c r="C52" s="93">
        <v>28944.644589999996</v>
      </c>
      <c r="D52" s="93">
        <v>4736.0101000000004</v>
      </c>
      <c r="E52" s="93">
        <v>4650.0694499999991</v>
      </c>
      <c r="F52" s="93">
        <v>303647.25037000002</v>
      </c>
      <c r="G52" s="93">
        <v>6502.6458699999994</v>
      </c>
      <c r="H52" s="93">
        <v>17459.934160000001</v>
      </c>
      <c r="I52" s="93">
        <v>172902.87435</v>
      </c>
      <c r="J52" s="93">
        <v>88029.97540000001</v>
      </c>
      <c r="K52" s="93">
        <v>1788.61023</v>
      </c>
      <c r="L52" s="93">
        <v>8368.9085400000004</v>
      </c>
      <c r="M52" s="93">
        <v>2062.9061200000006</v>
      </c>
      <c r="N52" s="135">
        <f t="shared" si="1"/>
        <v>647847.61213000002</v>
      </c>
    </row>
    <row r="53" spans="1:14" s="80" customFormat="1" x14ac:dyDescent="0.25">
      <c r="A53" s="82">
        <v>43525</v>
      </c>
      <c r="B53" s="93">
        <v>7346.5328799999997</v>
      </c>
      <c r="C53" s="93">
        <v>35264.732059999995</v>
      </c>
      <c r="D53" s="93">
        <v>4668.6044299999985</v>
      </c>
      <c r="E53" s="93">
        <v>4989.7861700000012</v>
      </c>
      <c r="F53" s="93">
        <v>330509.96961000003</v>
      </c>
      <c r="G53" s="93">
        <v>6939.9771500000006</v>
      </c>
      <c r="H53" s="93">
        <v>16795.935900000004</v>
      </c>
      <c r="I53" s="93">
        <v>147386.40562000001</v>
      </c>
      <c r="J53" s="93">
        <v>82237.845170000001</v>
      </c>
      <c r="K53" s="93">
        <v>2161.3157999999999</v>
      </c>
      <c r="L53" s="93">
        <v>6692.5337299999983</v>
      </c>
      <c r="M53" s="93">
        <v>1227.9035700000002</v>
      </c>
      <c r="N53" s="135">
        <f t="shared" si="1"/>
        <v>646221.54209</v>
      </c>
    </row>
    <row r="54" spans="1:14" s="80" customFormat="1" x14ac:dyDescent="0.25">
      <c r="A54" s="82">
        <v>43556</v>
      </c>
      <c r="B54" s="93">
        <v>9611.6001699999979</v>
      </c>
      <c r="C54" s="93">
        <v>45139.172500000001</v>
      </c>
      <c r="D54" s="93">
        <v>5041.59357</v>
      </c>
      <c r="E54" s="93">
        <v>5222.4522200000001</v>
      </c>
      <c r="F54" s="93">
        <v>325312.09444000002</v>
      </c>
      <c r="G54" s="93">
        <v>6872.966629999999</v>
      </c>
      <c r="H54" s="93">
        <v>17447.743499999997</v>
      </c>
      <c r="I54" s="93">
        <v>120681.72078999999</v>
      </c>
      <c r="J54" s="93">
        <v>82125.033930000005</v>
      </c>
      <c r="K54" s="93">
        <v>1857.2300400000001</v>
      </c>
      <c r="L54" s="93">
        <v>8016.1185299999997</v>
      </c>
      <c r="M54" s="93">
        <v>1444.42074</v>
      </c>
      <c r="N54" s="135">
        <f t="shared" si="1"/>
        <v>628772.14705999999</v>
      </c>
    </row>
    <row r="55" spans="1:14" s="80" customFormat="1" x14ac:dyDescent="0.25">
      <c r="A55" s="82">
        <v>43586</v>
      </c>
      <c r="B55" s="93">
        <v>7551.1123300000008</v>
      </c>
      <c r="C55" s="93">
        <v>32782.973510000003</v>
      </c>
      <c r="D55" s="93">
        <v>5029.6143899999997</v>
      </c>
      <c r="E55" s="93">
        <v>9305.1980399999993</v>
      </c>
      <c r="F55" s="93">
        <v>343439.90835999994</v>
      </c>
      <c r="G55" s="93">
        <v>10123.047490000001</v>
      </c>
      <c r="H55" s="93">
        <v>17500.554680000001</v>
      </c>
      <c r="I55" s="93">
        <v>138950.36844999998</v>
      </c>
      <c r="J55" s="93">
        <v>82394.026330000008</v>
      </c>
      <c r="K55" s="93">
        <v>1706.4733799999999</v>
      </c>
      <c r="L55" s="93">
        <v>8009.2708500000008</v>
      </c>
      <c r="M55" s="93">
        <v>1436.8904000000002</v>
      </c>
      <c r="N55" s="135">
        <f t="shared" si="1"/>
        <v>658229.43820999993</v>
      </c>
    </row>
    <row r="56" spans="1:14" s="80" customFormat="1" x14ac:dyDescent="0.25">
      <c r="A56" s="82">
        <v>43617</v>
      </c>
      <c r="B56" s="93">
        <v>6144.587230000001</v>
      </c>
      <c r="C56" s="93">
        <v>34294.327879999997</v>
      </c>
      <c r="D56" s="93">
        <v>5575.3550799999994</v>
      </c>
      <c r="E56" s="93">
        <v>4931.1785499999996</v>
      </c>
      <c r="F56" s="93">
        <v>349431.97183999995</v>
      </c>
      <c r="G56" s="93">
        <v>13496.742009999998</v>
      </c>
      <c r="H56" s="93">
        <v>18988.392189999995</v>
      </c>
      <c r="I56" s="93">
        <v>144402.37150000001</v>
      </c>
      <c r="J56" s="93">
        <v>93489.611009999979</v>
      </c>
      <c r="K56" s="93">
        <v>2580.5756600000004</v>
      </c>
      <c r="L56" s="93">
        <v>7436.7774900000004</v>
      </c>
      <c r="M56" s="93">
        <v>1455.0778299999999</v>
      </c>
      <c r="N56" s="135">
        <f t="shared" si="1"/>
        <v>682226.96826999995</v>
      </c>
    </row>
    <row r="57" spans="1:14" s="80" customFormat="1" x14ac:dyDescent="0.25">
      <c r="A57" s="82">
        <v>43647</v>
      </c>
      <c r="B57" s="93">
        <v>8044.0616599999994</v>
      </c>
      <c r="C57" s="93">
        <v>35483.554489999995</v>
      </c>
      <c r="D57" s="93">
        <v>4896.7925699999996</v>
      </c>
      <c r="E57" s="93">
        <v>6028.9349900000007</v>
      </c>
      <c r="F57" s="93">
        <v>344022.47844999994</v>
      </c>
      <c r="G57" s="93">
        <v>10292.149259999998</v>
      </c>
      <c r="H57" s="93">
        <v>19018.823760000007</v>
      </c>
      <c r="I57" s="93">
        <v>153159.23226000002</v>
      </c>
      <c r="J57" s="93">
        <v>94739.612910000011</v>
      </c>
      <c r="K57" s="93">
        <v>2394.8201300000001</v>
      </c>
      <c r="L57" s="93">
        <v>8111.4471700000004</v>
      </c>
      <c r="M57" s="93">
        <v>1468.7626499999997</v>
      </c>
      <c r="N57" s="136">
        <f t="shared" si="1"/>
        <v>687660.6703</v>
      </c>
    </row>
    <row r="58" spans="1:14" s="80" customFormat="1" x14ac:dyDescent="0.25">
      <c r="A58" s="82">
        <v>43678</v>
      </c>
      <c r="B58" s="93">
        <v>6868.3546199999992</v>
      </c>
      <c r="C58" s="93">
        <v>34145.98098</v>
      </c>
      <c r="D58" s="93">
        <v>4616.4566099999984</v>
      </c>
      <c r="E58" s="93">
        <v>4359.55476</v>
      </c>
      <c r="F58" s="93">
        <v>328893.18812999997</v>
      </c>
      <c r="G58" s="93">
        <v>11571.33073</v>
      </c>
      <c r="H58" s="93">
        <v>18566.829740000001</v>
      </c>
      <c r="I58" s="93">
        <v>146060.37639999998</v>
      </c>
      <c r="J58" s="93">
        <v>93329.326279999994</v>
      </c>
      <c r="K58" s="93">
        <v>2205.4278600000002</v>
      </c>
      <c r="L58" s="93">
        <v>8015.8135899999988</v>
      </c>
      <c r="M58" s="93">
        <v>2011.6907600000002</v>
      </c>
      <c r="N58" s="135">
        <f t="shared" si="1"/>
        <v>660644.33046000008</v>
      </c>
    </row>
    <row r="59" spans="1:14" s="80" customFormat="1" x14ac:dyDescent="0.25">
      <c r="A59" s="82">
        <v>43709</v>
      </c>
      <c r="B59" s="93">
        <v>7671.0247800000006</v>
      </c>
      <c r="C59" s="93">
        <v>37320.995969999996</v>
      </c>
      <c r="D59" s="93">
        <v>6332.9022199999999</v>
      </c>
      <c r="E59" s="93">
        <v>3804.3769899999998</v>
      </c>
      <c r="F59" s="93">
        <v>342151.1838</v>
      </c>
      <c r="G59" s="93">
        <v>11013.156010000002</v>
      </c>
      <c r="H59" s="93">
        <v>20542.376520000002</v>
      </c>
      <c r="I59" s="93">
        <v>162272.01421000005</v>
      </c>
      <c r="J59" s="93">
        <v>93142.07888999999</v>
      </c>
      <c r="K59" s="93">
        <v>3109.4402100000002</v>
      </c>
      <c r="L59" s="93">
        <v>8175.0097800000003</v>
      </c>
      <c r="M59" s="93">
        <v>1638.0564000000002</v>
      </c>
      <c r="N59" s="135">
        <f t="shared" si="1"/>
        <v>697172.61577999999</v>
      </c>
    </row>
    <row r="60" spans="1:14" s="80" customFormat="1" x14ac:dyDescent="0.25">
      <c r="A60" s="82">
        <v>43739</v>
      </c>
      <c r="B60" s="93">
        <v>8422.4371999999967</v>
      </c>
      <c r="C60" s="93">
        <v>44968.665350000003</v>
      </c>
      <c r="D60" s="93">
        <v>5689.1264300000003</v>
      </c>
      <c r="E60" s="93">
        <v>3882.5449899999999</v>
      </c>
      <c r="F60" s="93">
        <v>318983.8847</v>
      </c>
      <c r="G60" s="93">
        <v>14256.28033</v>
      </c>
      <c r="H60" s="93">
        <v>19630.906659999993</v>
      </c>
      <c r="I60" s="93">
        <v>176716.04232000001</v>
      </c>
      <c r="J60" s="93">
        <v>87266.696330000006</v>
      </c>
      <c r="K60" s="93">
        <v>2242.0100899999998</v>
      </c>
      <c r="L60" s="93">
        <v>8145.66968</v>
      </c>
      <c r="M60" s="93">
        <v>1464.2993300000001</v>
      </c>
      <c r="N60" s="135">
        <f t="shared" si="1"/>
        <v>691668.56340999983</v>
      </c>
    </row>
    <row r="61" spans="1:14" s="80" customFormat="1" x14ac:dyDescent="0.25">
      <c r="A61" s="82">
        <v>43770</v>
      </c>
      <c r="B61" s="93">
        <v>7263.6605300000001</v>
      </c>
      <c r="C61" s="93">
        <v>39818.572359999998</v>
      </c>
      <c r="D61" s="93">
        <v>6539.1950200000001</v>
      </c>
      <c r="E61" s="93">
        <v>4264.9984899999999</v>
      </c>
      <c r="F61" s="93">
        <v>345340.35824000003</v>
      </c>
      <c r="G61" s="93">
        <v>9888.9223099999999</v>
      </c>
      <c r="H61" s="93">
        <v>20268.056929999995</v>
      </c>
      <c r="I61" s="93">
        <v>170926.69860000003</v>
      </c>
      <c r="J61" s="93">
        <v>95613.012290000013</v>
      </c>
      <c r="K61" s="93">
        <v>2133.4977599999997</v>
      </c>
      <c r="L61" s="93">
        <v>7796.0852000000023</v>
      </c>
      <c r="M61" s="93">
        <v>1193.5929699999999</v>
      </c>
      <c r="N61" s="135">
        <v>711046.65070000011</v>
      </c>
    </row>
    <row r="62" spans="1:14" s="80" customFormat="1" x14ac:dyDescent="0.25">
      <c r="A62" s="82">
        <v>43800</v>
      </c>
      <c r="B62" s="93">
        <v>8044.5572300000003</v>
      </c>
      <c r="C62" s="93">
        <v>47656.875890000003</v>
      </c>
      <c r="D62" s="93">
        <v>6624.3304399999988</v>
      </c>
      <c r="E62" s="93">
        <v>5034.7225900000012</v>
      </c>
      <c r="F62" s="93">
        <v>350190.68131000007</v>
      </c>
      <c r="G62" s="93">
        <v>21826.42093</v>
      </c>
      <c r="H62" s="93">
        <v>21800.274599999997</v>
      </c>
      <c r="I62" s="93">
        <v>175218.14202000003</v>
      </c>
      <c r="J62" s="93">
        <v>96006.446680000008</v>
      </c>
      <c r="K62" s="93">
        <v>2443.3611299999998</v>
      </c>
      <c r="L62" s="93">
        <v>8762.2428000000018</v>
      </c>
      <c r="M62" s="93">
        <v>2824.8115000000003</v>
      </c>
      <c r="N62" s="135">
        <f t="shared" ref="N62:N81" si="2">SUM(B62:M62)</f>
        <v>746432.86712000018</v>
      </c>
    </row>
    <row r="63" spans="1:14" s="138" customFormat="1" x14ac:dyDescent="0.25">
      <c r="A63" s="81">
        <v>43831</v>
      </c>
      <c r="B63" s="97">
        <v>6861.4572700000008</v>
      </c>
      <c r="C63" s="97">
        <v>60580.913340000006</v>
      </c>
      <c r="D63" s="97">
        <v>6540.6754100000007</v>
      </c>
      <c r="E63" s="97">
        <v>4193.3957499999997</v>
      </c>
      <c r="F63" s="97">
        <v>407624.94680999999</v>
      </c>
      <c r="G63" s="97">
        <v>11217.526979999997</v>
      </c>
      <c r="H63" s="97">
        <v>25584.785259999997</v>
      </c>
      <c r="I63" s="97">
        <v>175167.73566000001</v>
      </c>
      <c r="J63" s="97">
        <v>92770.778109999985</v>
      </c>
      <c r="K63" s="97">
        <v>2375.15065</v>
      </c>
      <c r="L63" s="97">
        <v>9359.0495600000013</v>
      </c>
      <c r="M63" s="97">
        <v>1676.67869</v>
      </c>
      <c r="N63" s="87">
        <f t="shared" si="2"/>
        <v>803953.09348999988</v>
      </c>
    </row>
    <row r="64" spans="1:14" s="80" customFormat="1" x14ac:dyDescent="0.25">
      <c r="A64" s="82">
        <v>43862</v>
      </c>
      <c r="B64" s="93">
        <v>6891.3266300000005</v>
      </c>
      <c r="C64" s="93">
        <v>36892.365189999997</v>
      </c>
      <c r="D64" s="93">
        <v>5565.4824100000005</v>
      </c>
      <c r="E64" s="93">
        <v>4367.4547199999997</v>
      </c>
      <c r="F64" s="93">
        <v>395689.77306999994</v>
      </c>
      <c r="G64" s="93">
        <v>10832.253360000001</v>
      </c>
      <c r="H64" s="93">
        <v>19594.924999999996</v>
      </c>
      <c r="I64" s="93">
        <v>150599.20732000002</v>
      </c>
      <c r="J64" s="93">
        <v>87880.43492</v>
      </c>
      <c r="K64" s="93">
        <v>2530.4479100000003</v>
      </c>
      <c r="L64" s="93">
        <v>7875.0253700000012</v>
      </c>
      <c r="M64" s="93">
        <v>1247.76126</v>
      </c>
      <c r="N64" s="135">
        <f t="shared" si="2"/>
        <v>729966.45715999999</v>
      </c>
    </row>
    <row r="65" spans="1:14" s="80" customFormat="1" x14ac:dyDescent="0.25">
      <c r="A65" s="82">
        <v>43891</v>
      </c>
      <c r="B65" s="93">
        <v>7536.1988700000002</v>
      </c>
      <c r="C65" s="93">
        <v>36846.541870000001</v>
      </c>
      <c r="D65" s="93">
        <v>5586.8213400000004</v>
      </c>
      <c r="E65" s="93">
        <v>5083.8783599999997</v>
      </c>
      <c r="F65" s="93">
        <v>370752.94882999989</v>
      </c>
      <c r="G65" s="93">
        <v>12003.41143</v>
      </c>
      <c r="H65" s="93">
        <v>12999.697480000001</v>
      </c>
      <c r="I65" s="93">
        <v>162355.39519000001</v>
      </c>
      <c r="J65" s="93">
        <v>94551.28241</v>
      </c>
      <c r="K65" s="93">
        <v>1346.3387700000001</v>
      </c>
      <c r="L65" s="93">
        <v>7006.0098899999994</v>
      </c>
      <c r="M65" s="93">
        <v>1010.92115</v>
      </c>
      <c r="N65" s="135">
        <f t="shared" si="2"/>
        <v>717079.4455899999</v>
      </c>
    </row>
    <row r="66" spans="1:14" s="80" customFormat="1" x14ac:dyDescent="0.25">
      <c r="A66" s="82">
        <v>43922</v>
      </c>
      <c r="B66" s="93">
        <v>6181.5093400000014</v>
      </c>
      <c r="C66" s="93">
        <v>44682.060250000002</v>
      </c>
      <c r="D66" s="93">
        <v>3628.1027600000002</v>
      </c>
      <c r="E66" s="93">
        <v>3664.7829000000002</v>
      </c>
      <c r="F66" s="93">
        <v>255974.55249</v>
      </c>
      <c r="G66" s="93">
        <v>9160.4765100000022</v>
      </c>
      <c r="H66" s="93">
        <v>4861.4502400000001</v>
      </c>
      <c r="I66" s="93">
        <v>139459.64379</v>
      </c>
      <c r="J66" s="93">
        <v>80727.40456999997</v>
      </c>
      <c r="K66" s="93">
        <v>1433.17597</v>
      </c>
      <c r="L66" s="93">
        <v>5688.4426600000006</v>
      </c>
      <c r="M66" s="93">
        <v>715.91777000000002</v>
      </c>
      <c r="N66" s="135">
        <f t="shared" si="2"/>
        <v>556177.5192499999</v>
      </c>
    </row>
    <row r="67" spans="1:14" s="80" customFormat="1" x14ac:dyDescent="0.25">
      <c r="A67" s="82">
        <v>43952</v>
      </c>
      <c r="B67" s="93">
        <v>5502.5734400000001</v>
      </c>
      <c r="C67" s="93">
        <v>42149.825830000002</v>
      </c>
      <c r="D67" s="93">
        <v>3580.7844399999999</v>
      </c>
      <c r="E67" s="93">
        <v>2530.8911699999999</v>
      </c>
      <c r="F67" s="93">
        <v>293439.16754000011</v>
      </c>
      <c r="G67" s="93">
        <v>13274.917960000001</v>
      </c>
      <c r="H67" s="93">
        <v>4982.2917200000002</v>
      </c>
      <c r="I67" s="93">
        <v>98501.970209999985</v>
      </c>
      <c r="J67" s="93">
        <v>70152.565489999994</v>
      </c>
      <c r="K67" s="93">
        <v>2216.4398799999999</v>
      </c>
      <c r="L67" s="93">
        <v>7368.7601700000014</v>
      </c>
      <c r="M67" s="93">
        <v>1099.0542800000001</v>
      </c>
      <c r="N67" s="135">
        <f t="shared" si="2"/>
        <v>544799.24213000014</v>
      </c>
    </row>
    <row r="68" spans="1:14" s="80" customFormat="1" x14ac:dyDescent="0.25">
      <c r="A68" s="82">
        <v>43983</v>
      </c>
      <c r="B68" s="93">
        <v>6810.5584500000004</v>
      </c>
      <c r="C68" s="93">
        <v>53307.802280000004</v>
      </c>
      <c r="D68" s="93">
        <v>4857.2588299999989</v>
      </c>
      <c r="E68" s="93">
        <v>2607.3363800000002</v>
      </c>
      <c r="F68" s="93">
        <v>332006.94855000009</v>
      </c>
      <c r="G68" s="93">
        <v>10728.7693</v>
      </c>
      <c r="H68" s="93">
        <v>6397.4687299999996</v>
      </c>
      <c r="I68" s="93">
        <v>121497.92254</v>
      </c>
      <c r="J68" s="93">
        <v>76509.497830000008</v>
      </c>
      <c r="K68" s="93">
        <v>2103.7001399999999</v>
      </c>
      <c r="L68" s="93">
        <v>7204.4764299999997</v>
      </c>
      <c r="M68" s="93">
        <v>850.46562999999992</v>
      </c>
      <c r="N68" s="135">
        <f t="shared" si="2"/>
        <v>624882.20509000018</v>
      </c>
    </row>
    <row r="69" spans="1:14" s="80" customFormat="1" x14ac:dyDescent="0.25">
      <c r="A69" s="82">
        <v>44013</v>
      </c>
      <c r="B69" s="96">
        <v>8177.8468200000007</v>
      </c>
      <c r="C69" s="96">
        <v>81579.268840000004</v>
      </c>
      <c r="D69" s="96">
        <v>6063.0950400000011</v>
      </c>
      <c r="E69" s="96">
        <v>3121.0142900000001</v>
      </c>
      <c r="F69" s="96">
        <v>324775.40079999989</v>
      </c>
      <c r="G69" s="96">
        <v>11745.739970000001</v>
      </c>
      <c r="H69" s="96">
        <v>24438.33754</v>
      </c>
      <c r="I69" s="96">
        <v>141223.36024000001</v>
      </c>
      <c r="J69" s="96">
        <v>76507.635280000002</v>
      </c>
      <c r="K69" s="96">
        <v>2789.7818499999998</v>
      </c>
      <c r="L69" s="96">
        <v>8848.8321400000004</v>
      </c>
      <c r="M69" s="96">
        <v>1135.82988</v>
      </c>
      <c r="N69" s="135">
        <f t="shared" si="2"/>
        <v>690406.14268999989</v>
      </c>
    </row>
    <row r="70" spans="1:14" s="80" customFormat="1" x14ac:dyDescent="0.25">
      <c r="A70" s="82">
        <v>44044</v>
      </c>
      <c r="B70" s="93">
        <v>8317.6025300000001</v>
      </c>
      <c r="C70" s="93">
        <v>64648.455580000002</v>
      </c>
      <c r="D70" s="93">
        <v>5850.3263800000004</v>
      </c>
      <c r="E70" s="93">
        <v>5350.0983700000006</v>
      </c>
      <c r="F70" s="93">
        <v>339657.15372</v>
      </c>
      <c r="G70" s="93">
        <v>11453.613520000001</v>
      </c>
      <c r="H70" s="93">
        <v>24397.426879999999</v>
      </c>
      <c r="I70" s="93">
        <v>162010.28101000001</v>
      </c>
      <c r="J70" s="93">
        <v>84606.114430000016</v>
      </c>
      <c r="K70" s="93">
        <v>3035.2253300000002</v>
      </c>
      <c r="L70" s="93">
        <v>8451.08331</v>
      </c>
      <c r="M70" s="93">
        <v>1260.8770099999999</v>
      </c>
      <c r="N70" s="135">
        <f t="shared" si="2"/>
        <v>719038.25807000021</v>
      </c>
    </row>
    <row r="71" spans="1:14" s="80" customFormat="1" x14ac:dyDescent="0.25">
      <c r="A71" s="82">
        <v>44075</v>
      </c>
      <c r="B71" s="93">
        <v>9022.6554100000012</v>
      </c>
      <c r="C71" s="93">
        <v>50754.399520000014</v>
      </c>
      <c r="D71" s="93">
        <v>6072.3596599999992</v>
      </c>
      <c r="E71" s="93">
        <v>4213.5792000000001</v>
      </c>
      <c r="F71" s="93">
        <v>344142.52196999989</v>
      </c>
      <c r="G71" s="93">
        <v>11391.843929999999</v>
      </c>
      <c r="H71" s="93">
        <v>26905.23043</v>
      </c>
      <c r="I71" s="93">
        <v>173593.13225</v>
      </c>
      <c r="J71" s="93">
        <v>86646.582810000007</v>
      </c>
      <c r="K71" s="93">
        <v>3138.9913000000001</v>
      </c>
      <c r="L71" s="93">
        <v>8448.5915999999997</v>
      </c>
      <c r="M71" s="93">
        <v>1637.0916</v>
      </c>
      <c r="N71" s="135">
        <f t="shared" si="2"/>
        <v>725966.97967999999</v>
      </c>
    </row>
    <row r="72" spans="1:14" s="80" customFormat="1" x14ac:dyDescent="0.25">
      <c r="A72" s="82">
        <v>44105</v>
      </c>
      <c r="B72" s="93">
        <v>9984.5516799999987</v>
      </c>
      <c r="C72" s="93">
        <v>43388.832609999998</v>
      </c>
      <c r="D72" s="93">
        <v>6677.5885500000013</v>
      </c>
      <c r="E72" s="93">
        <v>3732.4349200000001</v>
      </c>
      <c r="F72" s="93">
        <v>485701.18626999989</v>
      </c>
      <c r="G72" s="93">
        <v>12306.670410000001</v>
      </c>
      <c r="H72" s="93">
        <v>19855.988079999999</v>
      </c>
      <c r="I72" s="93">
        <v>200434.17757</v>
      </c>
      <c r="J72" s="93">
        <v>97947.812810000003</v>
      </c>
      <c r="K72" s="93">
        <v>3427.3315600000001</v>
      </c>
      <c r="L72" s="93">
        <v>6847.1382700000004</v>
      </c>
      <c r="M72" s="93">
        <v>927.00382999999999</v>
      </c>
      <c r="N72" s="135">
        <f t="shared" si="2"/>
        <v>891230.71655999986</v>
      </c>
    </row>
    <row r="73" spans="1:14" s="80" customFormat="1" x14ac:dyDescent="0.25">
      <c r="A73" s="82">
        <v>44136</v>
      </c>
      <c r="B73" s="93">
        <v>9668.1223000000009</v>
      </c>
      <c r="C73" s="93">
        <v>41058.254049999996</v>
      </c>
      <c r="D73" s="93">
        <v>6864.0150700000004</v>
      </c>
      <c r="E73" s="93">
        <v>3776.0958700000001</v>
      </c>
      <c r="F73" s="93">
        <v>349839.41645000002</v>
      </c>
      <c r="G73" s="93">
        <v>12341.732600000001</v>
      </c>
      <c r="H73" s="93">
        <v>21020.615679999999</v>
      </c>
      <c r="I73" s="93">
        <v>193911.30278</v>
      </c>
      <c r="J73" s="93">
        <v>102439.07105999999</v>
      </c>
      <c r="K73" s="93">
        <v>1826.6735800000001</v>
      </c>
      <c r="L73" s="93">
        <v>9884.3168299999998</v>
      </c>
      <c r="M73" s="93">
        <v>1261.8205699999999</v>
      </c>
      <c r="N73" s="135">
        <f t="shared" si="2"/>
        <v>753891.43683999998</v>
      </c>
    </row>
    <row r="74" spans="1:14" s="80" customFormat="1" x14ac:dyDescent="0.25">
      <c r="A74" s="82">
        <v>44166</v>
      </c>
      <c r="B74" s="93">
        <v>10355.051660000001</v>
      </c>
      <c r="C74" s="93">
        <v>51435.768029999992</v>
      </c>
      <c r="D74" s="93">
        <v>7016.8510999999999</v>
      </c>
      <c r="E74" s="93">
        <v>4773.1344900000004</v>
      </c>
      <c r="F74" s="93">
        <v>357472.31081</v>
      </c>
      <c r="G74" s="93">
        <v>121535.44129999999</v>
      </c>
      <c r="H74" s="93">
        <v>22330.525559999998</v>
      </c>
      <c r="I74" s="93">
        <v>204270.58494</v>
      </c>
      <c r="J74" s="93">
        <v>101448.58493000001</v>
      </c>
      <c r="K74" s="93">
        <v>14057.266740000001</v>
      </c>
      <c r="L74" s="93">
        <v>33303.18333</v>
      </c>
      <c r="M74" s="93">
        <v>4617.638210000001</v>
      </c>
      <c r="N74" s="135">
        <f t="shared" si="2"/>
        <v>932616.34109999996</v>
      </c>
    </row>
    <row r="75" spans="1:14" s="138" customFormat="1" x14ac:dyDescent="0.25">
      <c r="A75" s="81">
        <v>44197</v>
      </c>
      <c r="B75" s="97">
        <v>7763.074880000001</v>
      </c>
      <c r="C75" s="97">
        <v>71044.251550000015</v>
      </c>
      <c r="D75" s="97">
        <v>6740.0297999999993</v>
      </c>
      <c r="E75" s="97">
        <v>4734.5630499999997</v>
      </c>
      <c r="F75" s="97">
        <v>419621.74531000003</v>
      </c>
      <c r="G75" s="97">
        <v>13629.29918</v>
      </c>
      <c r="H75" s="97">
        <v>25828.746780000001</v>
      </c>
      <c r="I75" s="97">
        <v>209461.21421999999</v>
      </c>
      <c r="J75" s="97">
        <v>95055.458469999998</v>
      </c>
      <c r="K75" s="97">
        <v>2833.21072</v>
      </c>
      <c r="L75" s="97">
        <v>17134.291829999998</v>
      </c>
      <c r="M75" s="97">
        <v>3365.778780000001</v>
      </c>
      <c r="N75" s="87">
        <f t="shared" si="2"/>
        <v>877211.66457000002</v>
      </c>
    </row>
    <row r="76" spans="1:14" s="80" customFormat="1" x14ac:dyDescent="0.25">
      <c r="A76" s="82">
        <v>44228</v>
      </c>
      <c r="B76" s="93">
        <v>8072.3389700000007</v>
      </c>
      <c r="C76" s="93">
        <v>38747.999390000004</v>
      </c>
      <c r="D76" s="93">
        <v>5891.1014400000004</v>
      </c>
      <c r="E76" s="93">
        <v>3271.7402099999995</v>
      </c>
      <c r="F76" s="93">
        <v>363826.71378999989</v>
      </c>
      <c r="G76" s="93">
        <v>17709.175400000004</v>
      </c>
      <c r="H76" s="93">
        <v>17950.757609999993</v>
      </c>
      <c r="I76" s="93">
        <v>183942.92394000001</v>
      </c>
      <c r="J76" s="93">
        <v>89015.021080000006</v>
      </c>
      <c r="K76" s="93">
        <v>2672.1485600000001</v>
      </c>
      <c r="L76" s="93">
        <v>23883.463740000003</v>
      </c>
      <c r="M76" s="93">
        <v>8274.4246700000003</v>
      </c>
      <c r="N76" s="135">
        <f t="shared" si="2"/>
        <v>763257.80879999988</v>
      </c>
    </row>
    <row r="77" spans="1:14" s="80" customFormat="1" x14ac:dyDescent="0.25">
      <c r="A77" s="82">
        <v>44256</v>
      </c>
      <c r="B77" s="93">
        <v>8132.9397800000006</v>
      </c>
      <c r="C77" s="93">
        <v>40111.453799999996</v>
      </c>
      <c r="D77" s="93">
        <v>5439.8773100000008</v>
      </c>
      <c r="E77" s="93">
        <v>3494.49145</v>
      </c>
      <c r="F77" s="93">
        <v>334437.67961999995</v>
      </c>
      <c r="G77" s="93">
        <v>17589.25431</v>
      </c>
      <c r="H77" s="93">
        <v>17328.967270000005</v>
      </c>
      <c r="I77" s="93">
        <v>182119.67012</v>
      </c>
      <c r="J77" s="93">
        <v>74144.73328</v>
      </c>
      <c r="K77" s="93">
        <v>3109.4035900000008</v>
      </c>
      <c r="L77" s="93">
        <v>24986.999800000005</v>
      </c>
      <c r="M77" s="93">
        <v>5269.7034599999997</v>
      </c>
      <c r="N77" s="135">
        <f t="shared" si="2"/>
        <v>716165.17379000003</v>
      </c>
    </row>
    <row r="78" spans="1:14" s="80" customFormat="1" x14ac:dyDescent="0.25">
      <c r="A78" s="82">
        <v>44287</v>
      </c>
      <c r="B78" s="93">
        <v>7554.6909500000002</v>
      </c>
      <c r="C78" s="93">
        <v>48932.202510000003</v>
      </c>
      <c r="D78" s="93">
        <v>3782.3045100000004</v>
      </c>
      <c r="E78" s="93">
        <v>6377.8039300000009</v>
      </c>
      <c r="F78" s="93">
        <v>318482.28895999992</v>
      </c>
      <c r="G78" s="93">
        <v>22511.987909999996</v>
      </c>
      <c r="H78" s="93">
        <v>10565.70493</v>
      </c>
      <c r="I78" s="93">
        <v>208517.44615</v>
      </c>
      <c r="J78" s="93">
        <v>71659.693280000007</v>
      </c>
      <c r="K78" s="93">
        <v>3745.1193200000002</v>
      </c>
      <c r="L78" s="93">
        <v>22492.50546</v>
      </c>
      <c r="M78" s="93">
        <v>5477.81502</v>
      </c>
      <c r="N78" s="135">
        <f t="shared" si="2"/>
        <v>730099.56293000001</v>
      </c>
    </row>
    <row r="79" spans="1:14" s="80" customFormat="1" x14ac:dyDescent="0.25">
      <c r="A79" s="82">
        <v>44317</v>
      </c>
      <c r="B79" s="93">
        <v>8337.633960000001</v>
      </c>
      <c r="C79" s="93">
        <v>47303.799049999994</v>
      </c>
      <c r="D79" s="93">
        <v>4263.7914200000005</v>
      </c>
      <c r="E79" s="93">
        <v>7091.7651600000008</v>
      </c>
      <c r="F79" s="93">
        <v>340265.64799999993</v>
      </c>
      <c r="G79" s="93">
        <v>18715.762890000002</v>
      </c>
      <c r="H79" s="93">
        <v>9977.7435600000008</v>
      </c>
      <c r="I79" s="93">
        <v>218072.02743000002</v>
      </c>
      <c r="J79" s="93">
        <v>82577.834959999993</v>
      </c>
      <c r="K79" s="93">
        <v>3348.8473399999998</v>
      </c>
      <c r="L79" s="93">
        <v>21298.536239999998</v>
      </c>
      <c r="M79" s="93">
        <v>3137.00794</v>
      </c>
      <c r="N79" s="135">
        <f t="shared" si="2"/>
        <v>764390.39795000001</v>
      </c>
    </row>
    <row r="80" spans="1:14" s="80" customFormat="1" x14ac:dyDescent="0.25">
      <c r="A80" s="82">
        <v>44348</v>
      </c>
      <c r="B80" s="93">
        <v>8339.56286</v>
      </c>
      <c r="C80" s="93">
        <v>41332.755689999998</v>
      </c>
      <c r="D80" s="93">
        <v>6149.9282899999989</v>
      </c>
      <c r="E80" s="93">
        <v>4091.8236299999999</v>
      </c>
      <c r="F80" s="93">
        <v>372471.52735000005</v>
      </c>
      <c r="G80" s="93">
        <v>11008.665230000001</v>
      </c>
      <c r="H80" s="93">
        <v>10705.066440000001</v>
      </c>
      <c r="I80" s="93">
        <v>195333.19889</v>
      </c>
      <c r="J80" s="93">
        <v>93972.806899999981</v>
      </c>
      <c r="K80" s="93">
        <v>2409.2323900000001</v>
      </c>
      <c r="L80" s="93">
        <v>11346.602649999999</v>
      </c>
      <c r="M80" s="93">
        <v>2266.5969399999999</v>
      </c>
      <c r="N80" s="135">
        <f t="shared" si="2"/>
        <v>759427.76725999999</v>
      </c>
    </row>
    <row r="81" spans="1:14" s="80" customFormat="1" x14ac:dyDescent="0.25">
      <c r="A81" s="82">
        <v>44378</v>
      </c>
      <c r="B81" s="93">
        <v>8063.3605900000011</v>
      </c>
      <c r="C81" s="93">
        <v>38677.863530000002</v>
      </c>
      <c r="D81" s="93">
        <v>35133.000950000001</v>
      </c>
      <c r="E81" s="93">
        <v>4859.8900800000001</v>
      </c>
      <c r="F81" s="93">
        <v>387989.28047000006</v>
      </c>
      <c r="G81" s="93">
        <v>11227.461149999997</v>
      </c>
      <c r="H81" s="93">
        <v>28678.544139999998</v>
      </c>
      <c r="I81" s="93">
        <v>224720.18169000003</v>
      </c>
      <c r="J81" s="93">
        <v>105857.23284000001</v>
      </c>
      <c r="K81" s="93">
        <v>4084.78008</v>
      </c>
      <c r="L81" s="93">
        <v>11098.279490000003</v>
      </c>
      <c r="M81" s="93">
        <v>2521.7087700000002</v>
      </c>
      <c r="N81" s="93">
        <f t="shared" si="2"/>
        <v>862911.5837800001</v>
      </c>
    </row>
    <row r="82" spans="1:14" s="80" customFormat="1" x14ac:dyDescent="0.25">
      <c r="A82" s="82">
        <v>44409</v>
      </c>
      <c r="B82" s="93">
        <v>9948.956229999998</v>
      </c>
      <c r="C82" s="93">
        <v>51216.672330000009</v>
      </c>
      <c r="D82" s="93">
        <v>7315.5572099999999</v>
      </c>
      <c r="E82" s="93">
        <v>9333.3760300000013</v>
      </c>
      <c r="F82" s="93">
        <v>411174.15267000004</v>
      </c>
      <c r="G82" s="93">
        <v>13380.925069999998</v>
      </c>
      <c r="H82" s="93">
        <v>25565.838030000003</v>
      </c>
      <c r="I82" s="93">
        <v>201249.74289999998</v>
      </c>
      <c r="J82" s="93">
        <v>100080.13834</v>
      </c>
      <c r="K82" s="93">
        <v>3658.9347800000005</v>
      </c>
      <c r="L82" s="93">
        <v>10744.908710000002</v>
      </c>
      <c r="M82" s="93">
        <v>2018.9043499999996</v>
      </c>
      <c r="N82" s="135">
        <v>845688.10665000009</v>
      </c>
    </row>
    <row r="83" spans="1:14" s="80" customFormat="1" x14ac:dyDescent="0.25">
      <c r="A83" s="82">
        <v>44440</v>
      </c>
      <c r="B83" s="98">
        <v>9819.3239000000012</v>
      </c>
      <c r="C83" s="98">
        <v>39921.438529999999</v>
      </c>
      <c r="D83" s="98">
        <v>7220.2902999999988</v>
      </c>
      <c r="E83" s="98">
        <v>5691.5743900000007</v>
      </c>
      <c r="F83" s="98">
        <v>410493.73004000005</v>
      </c>
      <c r="G83" s="98">
        <v>11792.367309999998</v>
      </c>
      <c r="H83" s="98">
        <v>30893.927930000005</v>
      </c>
      <c r="I83" s="98">
        <v>203320.63441</v>
      </c>
      <c r="J83" s="98">
        <v>115856.59141000002</v>
      </c>
      <c r="K83" s="98">
        <v>2740.7653399999999</v>
      </c>
      <c r="L83" s="98">
        <v>11295.039810000002</v>
      </c>
      <c r="M83" s="98">
        <v>2455.85052</v>
      </c>
      <c r="N83" s="135">
        <f>SUM(B83:M83)</f>
        <v>851501.53389000008</v>
      </c>
    </row>
    <row r="84" spans="1:14" s="80" customFormat="1" x14ac:dyDescent="0.25">
      <c r="A84" s="82">
        <v>44470</v>
      </c>
      <c r="B84" s="93">
        <v>9637.2958200000012</v>
      </c>
      <c r="C84" s="93">
        <v>47874.789219999999</v>
      </c>
      <c r="D84" s="93">
        <v>8089.3279800000009</v>
      </c>
      <c r="E84" s="93">
        <v>7393.3526000000002</v>
      </c>
      <c r="F84" s="93">
        <v>418056.60106000002</v>
      </c>
      <c r="G84" s="93">
        <v>11253.877169999998</v>
      </c>
      <c r="H84" s="93">
        <v>24944.244610000005</v>
      </c>
      <c r="I84" s="93">
        <v>222510.35055</v>
      </c>
      <c r="J84" s="93">
        <v>122870.11964</v>
      </c>
      <c r="K84" s="93">
        <v>2916.6378200000004</v>
      </c>
      <c r="L84" s="93">
        <v>9046.8675400000011</v>
      </c>
      <c r="M84" s="93">
        <v>2139.8638499999997</v>
      </c>
      <c r="N84" s="135">
        <v>886733.32785999996</v>
      </c>
    </row>
    <row r="85" spans="1:14" s="80" customFormat="1" x14ac:dyDescent="0.25">
      <c r="A85" s="82">
        <v>44501</v>
      </c>
      <c r="B85" s="98">
        <v>7995.7417800000003</v>
      </c>
      <c r="C85" s="98">
        <v>43824.478990000011</v>
      </c>
      <c r="D85" s="98">
        <v>7349.5291399999996</v>
      </c>
      <c r="E85" s="98">
        <v>6746.6729100000011</v>
      </c>
      <c r="F85" s="98">
        <v>428482.24356000003</v>
      </c>
      <c r="G85" s="98">
        <v>11618.833410000003</v>
      </c>
      <c r="H85" s="98">
        <v>31748.907910000002</v>
      </c>
      <c r="I85" s="98">
        <v>227148.52903000001</v>
      </c>
      <c r="J85" s="98">
        <v>114465.99726999999</v>
      </c>
      <c r="K85" s="98">
        <v>2432.7963200000004</v>
      </c>
      <c r="L85" s="98">
        <v>12262.24156</v>
      </c>
      <c r="M85" s="98">
        <v>3099.4584299999992</v>
      </c>
      <c r="N85" s="135">
        <f t="shared" ref="N85:N110" si="3">SUM(B85:M85)</f>
        <v>897175.43031000008</v>
      </c>
    </row>
    <row r="86" spans="1:14" s="80" customFormat="1" x14ac:dyDescent="0.25">
      <c r="A86" s="82">
        <v>44531</v>
      </c>
      <c r="B86" s="93">
        <v>11411.382220000001</v>
      </c>
      <c r="C86" s="93">
        <v>59932.817759999998</v>
      </c>
      <c r="D86" s="93">
        <v>8490.7982300000003</v>
      </c>
      <c r="E86" s="93">
        <v>7240.0137000000004</v>
      </c>
      <c r="F86" s="93">
        <v>459863.24379000004</v>
      </c>
      <c r="G86" s="93">
        <v>11870.6728</v>
      </c>
      <c r="H86" s="93">
        <v>27254.424930000001</v>
      </c>
      <c r="I86" s="93">
        <v>240456.48809</v>
      </c>
      <c r="J86" s="93">
        <v>114408.50019999999</v>
      </c>
      <c r="K86" s="93">
        <v>4083.7427900000002</v>
      </c>
      <c r="L86" s="93">
        <v>8861.3909800000001</v>
      </c>
      <c r="M86" s="93">
        <v>2233.8260700000001</v>
      </c>
      <c r="N86" s="135">
        <f t="shared" si="3"/>
        <v>956107.30156000017</v>
      </c>
    </row>
    <row r="87" spans="1:14" s="138" customFormat="1" x14ac:dyDescent="0.25">
      <c r="A87" s="81">
        <v>44562</v>
      </c>
      <c r="B87" s="139">
        <v>7935.7343700000001</v>
      </c>
      <c r="C87" s="139">
        <v>36218.270560000004</v>
      </c>
      <c r="D87" s="139">
        <v>8079.7877800000006</v>
      </c>
      <c r="E87" s="139">
        <v>7307.57024</v>
      </c>
      <c r="F87" s="139">
        <v>515307.62569999998</v>
      </c>
      <c r="G87" s="139">
        <v>10890.026989999998</v>
      </c>
      <c r="H87" s="139">
        <v>29538.928640000002</v>
      </c>
      <c r="I87" s="139">
        <v>216439.04973999999</v>
      </c>
      <c r="J87" s="139">
        <v>114147.42091</v>
      </c>
      <c r="K87" s="139">
        <v>2580.2648300000001</v>
      </c>
      <c r="L87" s="139">
        <v>8656.1997700000011</v>
      </c>
      <c r="M87" s="139">
        <v>1760.5358600000002</v>
      </c>
      <c r="N87" s="87">
        <f t="shared" si="3"/>
        <v>958861.41538999998</v>
      </c>
    </row>
    <row r="88" spans="1:14" s="80" customFormat="1" x14ac:dyDescent="0.25">
      <c r="A88" s="82">
        <v>44593</v>
      </c>
      <c r="B88" s="93">
        <v>7441.0793900000008</v>
      </c>
      <c r="C88" s="93">
        <v>23057.85871</v>
      </c>
      <c r="D88" s="93">
        <v>5837.3981100000001</v>
      </c>
      <c r="E88" s="93">
        <v>10367.461650000001</v>
      </c>
      <c r="F88" s="93">
        <v>443700.27702000004</v>
      </c>
      <c r="G88" s="93">
        <v>10801.513319999998</v>
      </c>
      <c r="H88" s="93">
        <v>21259.673469999994</v>
      </c>
      <c r="I88" s="93">
        <v>155390.18713000001</v>
      </c>
      <c r="J88" s="93">
        <v>97285.724050000019</v>
      </c>
      <c r="K88" s="93">
        <v>2239.7361600000004</v>
      </c>
      <c r="L88" s="93">
        <v>7455.12644</v>
      </c>
      <c r="M88" s="93">
        <v>1682.5703000000003</v>
      </c>
      <c r="N88" s="135">
        <f t="shared" si="3"/>
        <v>786518.60574999999</v>
      </c>
    </row>
    <row r="89" spans="1:14" s="80" customFormat="1" x14ac:dyDescent="0.25">
      <c r="A89" s="82">
        <v>44621</v>
      </c>
      <c r="B89" s="93">
        <v>7674.0981599999996</v>
      </c>
      <c r="C89" s="93">
        <v>23177.527819999999</v>
      </c>
      <c r="D89" s="93">
        <v>6074.3694599999999</v>
      </c>
      <c r="E89" s="93">
        <v>9060.6859899999999</v>
      </c>
      <c r="F89" s="93">
        <v>442466.77617000003</v>
      </c>
      <c r="G89" s="93">
        <v>15594.823669999998</v>
      </c>
      <c r="H89" s="93">
        <v>22014.165200000003</v>
      </c>
      <c r="I89" s="93">
        <v>151551.12382000001</v>
      </c>
      <c r="J89" s="93">
        <v>96212.886319999991</v>
      </c>
      <c r="K89" s="93">
        <v>3443.2966299999998</v>
      </c>
      <c r="L89" s="93">
        <v>14865.765280000001</v>
      </c>
      <c r="M89" s="93">
        <v>2441.8070499999999</v>
      </c>
      <c r="N89" s="135">
        <f t="shared" si="3"/>
        <v>794577.32556999999</v>
      </c>
    </row>
    <row r="90" spans="1:14" s="80" customFormat="1" x14ac:dyDescent="0.25">
      <c r="A90" s="82">
        <v>44652</v>
      </c>
      <c r="B90" s="93">
        <v>8009.7757700000011</v>
      </c>
      <c r="C90" s="93">
        <v>31321.74468</v>
      </c>
      <c r="D90" s="93">
        <v>6867.651640000001</v>
      </c>
      <c r="E90" s="93">
        <v>9762.1908000000003</v>
      </c>
      <c r="F90" s="93">
        <v>504573.27654000005</v>
      </c>
      <c r="G90" s="93">
        <v>11934.0592</v>
      </c>
      <c r="H90" s="93">
        <v>23762.893540000001</v>
      </c>
      <c r="I90" s="93">
        <v>184444.1507</v>
      </c>
      <c r="J90" s="93">
        <v>95516.521079999991</v>
      </c>
      <c r="K90" s="93">
        <v>6028.2026500000002</v>
      </c>
      <c r="L90" s="93">
        <v>8214.3233300000011</v>
      </c>
      <c r="M90" s="93">
        <v>1766.7390400000006</v>
      </c>
      <c r="N90" s="135">
        <f t="shared" si="3"/>
        <v>892201.5289700001</v>
      </c>
    </row>
    <row r="91" spans="1:14" s="80" customFormat="1" x14ac:dyDescent="0.25">
      <c r="A91" s="82">
        <v>44682</v>
      </c>
      <c r="B91" s="93">
        <v>7295.6</v>
      </c>
      <c r="C91" s="93">
        <v>29873.29</v>
      </c>
      <c r="D91" s="93">
        <v>7280.89</v>
      </c>
      <c r="E91" s="93">
        <v>9501.34</v>
      </c>
      <c r="F91" s="93">
        <v>477297.15</v>
      </c>
      <c r="G91" s="93">
        <v>11293.42</v>
      </c>
      <c r="H91" s="93">
        <v>24372.62</v>
      </c>
      <c r="I91" s="93">
        <v>183022.34</v>
      </c>
      <c r="J91" s="93">
        <v>86216.41</v>
      </c>
      <c r="K91" s="93">
        <v>3409.0008700000003</v>
      </c>
      <c r="L91" s="93">
        <v>29546.192939999997</v>
      </c>
      <c r="M91" s="93">
        <v>6369.5514199999989</v>
      </c>
      <c r="N91" s="135">
        <f t="shared" si="3"/>
        <v>875477.80523000006</v>
      </c>
    </row>
    <row r="92" spans="1:14" s="80" customFormat="1" x14ac:dyDescent="0.25">
      <c r="A92" s="82">
        <v>44713</v>
      </c>
      <c r="B92" s="93">
        <v>6572.7183399999994</v>
      </c>
      <c r="C92" s="93">
        <v>35287.488239999999</v>
      </c>
      <c r="D92" s="93">
        <v>7481.2380300000004</v>
      </c>
      <c r="E92" s="93">
        <v>6076.6649100000004</v>
      </c>
      <c r="F92" s="93">
        <v>494309.43648000003</v>
      </c>
      <c r="G92" s="93">
        <v>11407.2358</v>
      </c>
      <c r="H92" s="93">
        <v>26918.00131</v>
      </c>
      <c r="I92" s="93">
        <v>196129.80480000001</v>
      </c>
      <c r="J92" s="93">
        <v>93574.765719999996</v>
      </c>
      <c r="K92" s="93">
        <v>3382.93687</v>
      </c>
      <c r="L92" s="93">
        <v>32823.836790000001</v>
      </c>
      <c r="M92" s="93">
        <v>6331.9805800000004</v>
      </c>
      <c r="N92" s="135">
        <f t="shared" si="3"/>
        <v>920296.10787000007</v>
      </c>
    </row>
    <row r="93" spans="1:14" s="80" customFormat="1" x14ac:dyDescent="0.25">
      <c r="A93" s="82">
        <v>44743</v>
      </c>
      <c r="B93" s="93">
        <v>13017.676670000001</v>
      </c>
      <c r="C93" s="93">
        <v>36548.966930000002</v>
      </c>
      <c r="D93" s="93">
        <v>7227.2853300000015</v>
      </c>
      <c r="E93" s="93">
        <v>6378.5548200000003</v>
      </c>
      <c r="F93" s="93">
        <v>498157.11986999999</v>
      </c>
      <c r="G93" s="93">
        <v>11271.204639999998</v>
      </c>
      <c r="H93" s="93">
        <v>26055.444900000002</v>
      </c>
      <c r="I93" s="93">
        <v>186361.76579</v>
      </c>
      <c r="J93" s="93">
        <v>93261.611370000013</v>
      </c>
      <c r="K93" s="93">
        <v>3448.6155099999996</v>
      </c>
      <c r="L93" s="93">
        <v>47355.69773</v>
      </c>
      <c r="M93" s="93">
        <v>9929.0302200000006</v>
      </c>
      <c r="N93" s="135">
        <f t="shared" si="3"/>
        <v>939012.97378</v>
      </c>
    </row>
    <row r="94" spans="1:14" s="80" customFormat="1" x14ac:dyDescent="0.25">
      <c r="A94" s="82">
        <v>44774</v>
      </c>
      <c r="B94" s="93">
        <v>7635.2664200000008</v>
      </c>
      <c r="C94" s="93">
        <v>44409.418120000002</v>
      </c>
      <c r="D94" s="93">
        <v>7685.9171400000014</v>
      </c>
      <c r="E94" s="93">
        <v>8775.4396099999994</v>
      </c>
      <c r="F94" s="93">
        <v>427167.68307000003</v>
      </c>
      <c r="G94" s="93">
        <v>12563.357540000001</v>
      </c>
      <c r="H94" s="93">
        <v>27571.463670000005</v>
      </c>
      <c r="I94" s="93">
        <v>157481.86921999999</v>
      </c>
      <c r="J94" s="93">
        <v>74085.584130000017</v>
      </c>
      <c r="K94" s="93">
        <v>5344.6248499999992</v>
      </c>
      <c r="L94" s="93">
        <v>14423.914639999999</v>
      </c>
      <c r="M94" s="93">
        <v>3132.4217199999998</v>
      </c>
      <c r="N94" s="135">
        <f t="shared" si="3"/>
        <v>790276.96013000002</v>
      </c>
    </row>
    <row r="95" spans="1:14" s="80" customFormat="1" x14ac:dyDescent="0.25">
      <c r="A95" s="82">
        <v>44805</v>
      </c>
      <c r="B95" s="93">
        <v>6519.7649900000006</v>
      </c>
      <c r="C95" s="93">
        <v>33030.417930000003</v>
      </c>
      <c r="D95" s="93">
        <v>7495.6283800000019</v>
      </c>
      <c r="E95" s="93">
        <v>7962.9610699999994</v>
      </c>
      <c r="F95" s="93">
        <v>424481.10123999993</v>
      </c>
      <c r="G95" s="93">
        <v>11889.773189999998</v>
      </c>
      <c r="H95" s="93">
        <v>28125.99365</v>
      </c>
      <c r="I95" s="93">
        <v>176821.09878</v>
      </c>
      <c r="J95" s="93">
        <v>80059.472340000008</v>
      </c>
      <c r="K95" s="93">
        <v>3302.5162200000004</v>
      </c>
      <c r="L95" s="93">
        <v>9565.4871700000003</v>
      </c>
      <c r="M95" s="93">
        <v>2200.8287399999999</v>
      </c>
      <c r="N95" s="135">
        <f t="shared" si="3"/>
        <v>791455.04369999992</v>
      </c>
    </row>
    <row r="96" spans="1:14" s="80" customFormat="1" x14ac:dyDescent="0.25">
      <c r="A96" s="82">
        <v>44835</v>
      </c>
      <c r="B96" s="93">
        <v>9677.4538900000007</v>
      </c>
      <c r="C96" s="93">
        <v>37406.827790000003</v>
      </c>
      <c r="D96" s="93">
        <v>7836.018970000001</v>
      </c>
      <c r="E96" s="93">
        <v>5724.2285299999994</v>
      </c>
      <c r="F96" s="93">
        <v>405881.81228000001</v>
      </c>
      <c r="G96" s="93">
        <v>12612.065790000001</v>
      </c>
      <c r="H96" s="93">
        <v>27121.498349999998</v>
      </c>
      <c r="I96" s="93">
        <v>165344.02797999998</v>
      </c>
      <c r="J96" s="93">
        <v>86605.71325999999</v>
      </c>
      <c r="K96" s="93">
        <v>3514.5116500000004</v>
      </c>
      <c r="L96" s="93">
        <v>10807.011100000002</v>
      </c>
      <c r="M96" s="93">
        <v>2538.78584</v>
      </c>
      <c r="N96" s="135">
        <f t="shared" si="3"/>
        <v>775069.95543000009</v>
      </c>
    </row>
    <row r="97" spans="1:14" s="80" customFormat="1" x14ac:dyDescent="0.25">
      <c r="A97" s="82">
        <v>44866</v>
      </c>
      <c r="B97" s="93">
        <v>7436.2914300000011</v>
      </c>
      <c r="C97" s="93">
        <v>35958.795549999995</v>
      </c>
      <c r="D97" s="93">
        <v>7594.6086700000014</v>
      </c>
      <c r="E97" s="93">
        <v>7546.25767</v>
      </c>
      <c r="F97" s="93">
        <v>397489.51558999997</v>
      </c>
      <c r="G97" s="93">
        <v>12535.495290000003</v>
      </c>
      <c r="H97" s="93">
        <v>26071.506479999996</v>
      </c>
      <c r="I97" s="93">
        <v>170611.42973999999</v>
      </c>
      <c r="J97" s="93">
        <v>85091.194790000009</v>
      </c>
      <c r="K97" s="93">
        <v>3145.0262599999996</v>
      </c>
      <c r="L97" s="93">
        <v>18169.716560000001</v>
      </c>
      <c r="M97" s="93">
        <v>4199.2460499999997</v>
      </c>
      <c r="N97" s="135">
        <f t="shared" si="3"/>
        <v>775849.08407999971</v>
      </c>
    </row>
    <row r="98" spans="1:14" s="80" customFormat="1" x14ac:dyDescent="0.25">
      <c r="A98" s="82">
        <v>44896</v>
      </c>
      <c r="B98" s="93">
        <v>7367.7961199999991</v>
      </c>
      <c r="C98" s="93">
        <v>39837.249510000009</v>
      </c>
      <c r="D98" s="93">
        <v>8320.0110499999992</v>
      </c>
      <c r="E98" s="93">
        <v>5731.9221100000004</v>
      </c>
      <c r="F98" s="93">
        <v>404442.87945999997</v>
      </c>
      <c r="G98" s="93">
        <v>13870.625910000001</v>
      </c>
      <c r="H98" s="93">
        <v>28181.153259999999</v>
      </c>
      <c r="I98" s="93">
        <v>166379.93920000002</v>
      </c>
      <c r="J98" s="93">
        <v>82334.62801</v>
      </c>
      <c r="K98" s="93">
        <v>3698.50891</v>
      </c>
      <c r="L98" s="93">
        <v>32823.657969999993</v>
      </c>
      <c r="M98" s="93">
        <v>7536.1581699999988</v>
      </c>
      <c r="N98" s="135">
        <f t="shared" si="3"/>
        <v>800524.5296799998</v>
      </c>
    </row>
    <row r="99" spans="1:14" s="138" customFormat="1" x14ac:dyDescent="0.25">
      <c r="A99" s="81">
        <v>44927</v>
      </c>
      <c r="B99" s="97">
        <v>6240.3494900000005</v>
      </c>
      <c r="C99" s="97">
        <v>39619.842750000003</v>
      </c>
      <c r="D99" s="97">
        <v>8440.262200000001</v>
      </c>
      <c r="E99" s="97">
        <v>5454.3804099999998</v>
      </c>
      <c r="F99" s="97">
        <v>460293.10587999999</v>
      </c>
      <c r="G99" s="97">
        <v>12355.618559999999</v>
      </c>
      <c r="H99" s="97">
        <v>33182.896260000001</v>
      </c>
      <c r="I99" s="97">
        <v>169557.27427000002</v>
      </c>
      <c r="J99" s="97">
        <v>86023.838790000009</v>
      </c>
      <c r="K99" s="97">
        <v>3650.1456800000001</v>
      </c>
      <c r="L99" s="97">
        <v>17986.05026</v>
      </c>
      <c r="M99" s="97">
        <v>4501.6175700000003</v>
      </c>
      <c r="N99" s="87">
        <f t="shared" si="3"/>
        <v>847305.38211999997</v>
      </c>
    </row>
    <row r="100" spans="1:14" s="138" customFormat="1" x14ac:dyDescent="0.25">
      <c r="A100" s="82">
        <v>44958</v>
      </c>
      <c r="B100" s="93">
        <v>6453.436850000001</v>
      </c>
      <c r="C100" s="93">
        <v>64307.813129999995</v>
      </c>
      <c r="D100" s="93">
        <v>6650.6119600000011</v>
      </c>
      <c r="E100" s="93">
        <v>8894.828660000001</v>
      </c>
      <c r="F100" s="93">
        <v>371211.43607</v>
      </c>
      <c r="G100" s="93">
        <v>12954.924930000001</v>
      </c>
      <c r="H100" s="93">
        <v>24448.481619999999</v>
      </c>
      <c r="I100" s="93">
        <v>143195.43047999998</v>
      </c>
      <c r="J100" s="93">
        <v>77520.363129999998</v>
      </c>
      <c r="K100" s="93">
        <v>2807.3217999999997</v>
      </c>
      <c r="L100" s="93">
        <v>9647.5197799999987</v>
      </c>
      <c r="M100" s="93">
        <v>2466.6405099999997</v>
      </c>
      <c r="N100" s="135">
        <f t="shared" si="3"/>
        <v>730558.80891999998</v>
      </c>
    </row>
    <row r="101" spans="1:14" s="138" customFormat="1" x14ac:dyDescent="0.25">
      <c r="A101" s="82">
        <v>44986</v>
      </c>
      <c r="B101" s="93">
        <v>6521.9510799999998</v>
      </c>
      <c r="C101" s="93">
        <v>60321.118889999998</v>
      </c>
      <c r="D101" s="93">
        <v>6914.9576500000003</v>
      </c>
      <c r="E101" s="93">
        <v>5292.7965700000004</v>
      </c>
      <c r="F101" s="93">
        <v>359525.91343000002</v>
      </c>
      <c r="G101" s="93">
        <v>14262.253479999998</v>
      </c>
      <c r="H101" s="93">
        <v>24047.548199999997</v>
      </c>
      <c r="I101" s="93">
        <v>147459.77468999999</v>
      </c>
      <c r="J101" s="93">
        <v>76130.299530000004</v>
      </c>
      <c r="K101" s="93">
        <v>2758.5624800000005</v>
      </c>
      <c r="L101" s="93">
        <v>11310.016870000001</v>
      </c>
      <c r="M101" s="93">
        <v>3042.4745500000008</v>
      </c>
      <c r="N101" s="135">
        <f t="shared" si="3"/>
        <v>717587.66742000007</v>
      </c>
    </row>
    <row r="102" spans="1:14" s="138" customFormat="1" x14ac:dyDescent="0.25">
      <c r="A102" s="82">
        <v>45017</v>
      </c>
      <c r="B102" s="93">
        <v>7467.0719700000009</v>
      </c>
      <c r="C102" s="93">
        <v>68358.238770000011</v>
      </c>
      <c r="D102" s="93">
        <v>7267.3751900000007</v>
      </c>
      <c r="E102" s="93">
        <v>3653.6458400000001</v>
      </c>
      <c r="F102" s="93">
        <v>424196.29911000002</v>
      </c>
      <c r="G102" s="93">
        <v>13798.763359999999</v>
      </c>
      <c r="H102" s="93">
        <v>25962.077550000002</v>
      </c>
      <c r="I102" s="93">
        <v>187732.15085000001</v>
      </c>
      <c r="J102" s="93">
        <v>83319.538249999998</v>
      </c>
      <c r="K102" s="93">
        <v>2611.3529500000004</v>
      </c>
      <c r="L102" s="93">
        <v>8874.6935099999992</v>
      </c>
      <c r="M102" s="93">
        <v>2565.3481000000002</v>
      </c>
      <c r="N102" s="135">
        <f t="shared" si="3"/>
        <v>835806.55544999999</v>
      </c>
    </row>
    <row r="103" spans="1:14" s="138" customFormat="1" x14ac:dyDescent="0.25">
      <c r="A103" s="144">
        <v>45047</v>
      </c>
      <c r="B103" s="93">
        <v>6159.9257900000002</v>
      </c>
      <c r="C103" s="93">
        <v>72086.598240000007</v>
      </c>
      <c r="D103" s="93">
        <v>6755.5331900000001</v>
      </c>
      <c r="E103" s="93">
        <v>6900.2740300000005</v>
      </c>
      <c r="F103" s="93">
        <v>402999.01522</v>
      </c>
      <c r="G103" s="93">
        <v>14098.394630000003</v>
      </c>
      <c r="H103" s="93">
        <v>24707.88407</v>
      </c>
      <c r="I103" s="93">
        <v>166405.69507999998</v>
      </c>
      <c r="J103" s="93">
        <v>82840.430290000004</v>
      </c>
      <c r="K103" s="93">
        <v>3281.3326900000006</v>
      </c>
      <c r="L103" s="93">
        <v>9832.8738799999992</v>
      </c>
      <c r="M103" s="93">
        <v>2991.6312699999994</v>
      </c>
      <c r="N103" s="135">
        <f t="shared" si="3"/>
        <v>799059.58837999997</v>
      </c>
    </row>
    <row r="104" spans="1:14" s="138" customFormat="1" x14ac:dyDescent="0.25">
      <c r="A104" s="144">
        <v>45078</v>
      </c>
      <c r="B104" s="93">
        <v>5904.8198900000007</v>
      </c>
      <c r="C104" s="93">
        <v>53166.061090000003</v>
      </c>
      <c r="D104" s="93">
        <v>19980.84863</v>
      </c>
      <c r="E104" s="93">
        <v>5393.71976</v>
      </c>
      <c r="F104" s="93">
        <v>405270.28554000001</v>
      </c>
      <c r="G104" s="93">
        <v>13870.464239999998</v>
      </c>
      <c r="H104" s="93">
        <v>25726.059199999996</v>
      </c>
      <c r="I104" s="93">
        <v>181706.02023000002</v>
      </c>
      <c r="J104" s="93">
        <v>98390.146870000011</v>
      </c>
      <c r="K104" s="93">
        <v>2713.7775899999997</v>
      </c>
      <c r="L104" s="93">
        <v>9536.9363400000002</v>
      </c>
      <c r="M104" s="93">
        <v>2433.9103500000001</v>
      </c>
      <c r="N104" s="93">
        <f t="shared" si="3"/>
        <v>824093.04973000009</v>
      </c>
    </row>
    <row r="105" spans="1:14" s="138" customFormat="1" x14ac:dyDescent="0.25">
      <c r="A105" s="144">
        <v>45108</v>
      </c>
      <c r="B105" s="93">
        <v>6141.5286399999995</v>
      </c>
      <c r="C105" s="93">
        <v>61986.864879999994</v>
      </c>
      <c r="D105" s="93">
        <v>7468.9247000000005</v>
      </c>
      <c r="E105" s="93">
        <v>5416.2524300000005</v>
      </c>
      <c r="F105" s="93">
        <v>333613.38500999991</v>
      </c>
      <c r="G105" s="93">
        <v>13902.074840000001</v>
      </c>
      <c r="H105" s="93">
        <v>25023.331859999995</v>
      </c>
      <c r="I105" s="93">
        <v>199123.51154000004</v>
      </c>
      <c r="J105" s="93">
        <v>155121.67607000002</v>
      </c>
      <c r="K105" s="93">
        <v>2844.6637400000004</v>
      </c>
      <c r="L105" s="93">
        <v>8572.5189999999984</v>
      </c>
      <c r="M105" s="93">
        <v>2164.8164100000004</v>
      </c>
      <c r="N105" s="93">
        <f t="shared" si="3"/>
        <v>821379.54911999998</v>
      </c>
    </row>
    <row r="106" spans="1:14" s="138" customFormat="1" x14ac:dyDescent="0.25">
      <c r="A106" s="144">
        <v>45139</v>
      </c>
      <c r="B106" s="93">
        <v>6316.5362800000003</v>
      </c>
      <c r="C106" s="93">
        <v>62395.983269999997</v>
      </c>
      <c r="D106" s="93">
        <v>7657.5339300000014</v>
      </c>
      <c r="E106" s="93">
        <v>6884.3057300000009</v>
      </c>
      <c r="F106" s="93">
        <v>341360.16474999994</v>
      </c>
      <c r="G106" s="93">
        <v>14772.029380000004</v>
      </c>
      <c r="H106" s="93">
        <v>28050.210099999997</v>
      </c>
      <c r="I106" s="93">
        <v>196637.37823</v>
      </c>
      <c r="J106" s="93">
        <v>168193.34353000001</v>
      </c>
      <c r="K106" s="93">
        <v>3229.0522500000002</v>
      </c>
      <c r="L106" s="93">
        <v>9015.4124000000011</v>
      </c>
      <c r="M106" s="93">
        <v>2332.97631</v>
      </c>
      <c r="N106" s="93">
        <f t="shared" si="3"/>
        <v>846844.92616000003</v>
      </c>
    </row>
    <row r="107" spans="1:14" s="138" customFormat="1" x14ac:dyDescent="0.25">
      <c r="A107" s="144">
        <v>45170</v>
      </c>
      <c r="B107" s="145">
        <v>4890.8783300000005</v>
      </c>
      <c r="C107" s="145">
        <v>63931.779929999997</v>
      </c>
      <c r="D107" s="145">
        <v>8414.1150899999993</v>
      </c>
      <c r="E107" s="145">
        <v>4793.9697799999994</v>
      </c>
      <c r="F107" s="145">
        <v>357427.84906000004</v>
      </c>
      <c r="G107" s="145">
        <v>11998.075379999997</v>
      </c>
      <c r="H107" s="145">
        <v>27941.168719999994</v>
      </c>
      <c r="I107" s="145">
        <v>190620.50333999997</v>
      </c>
      <c r="J107" s="145">
        <v>174715.91686999999</v>
      </c>
      <c r="K107" s="145">
        <v>3067.3208200000004</v>
      </c>
      <c r="L107" s="145">
        <v>8163.2903200000001</v>
      </c>
      <c r="M107" s="145">
        <v>1734.00152</v>
      </c>
      <c r="N107" s="93">
        <f t="shared" si="3"/>
        <v>857698.86916000012</v>
      </c>
    </row>
    <row r="108" spans="1:14" s="138" customFormat="1" x14ac:dyDescent="0.25">
      <c r="A108" s="144">
        <v>45200</v>
      </c>
      <c r="B108" s="150">
        <v>5457.1869300000008</v>
      </c>
      <c r="C108" s="150">
        <v>60736.707960000007</v>
      </c>
      <c r="D108" s="150">
        <v>8571.0462800000005</v>
      </c>
      <c r="E108" s="150">
        <v>6798.4820500000005</v>
      </c>
      <c r="F108" s="150">
        <v>355588.02854000003</v>
      </c>
      <c r="G108" s="150">
        <v>12126.76073</v>
      </c>
      <c r="H108" s="150">
        <v>26243.240579999994</v>
      </c>
      <c r="I108" s="150">
        <v>193904.57349000001</v>
      </c>
      <c r="J108" s="150">
        <v>168640.14374999999</v>
      </c>
      <c r="K108" s="150">
        <v>3061.5727599999996</v>
      </c>
      <c r="L108" s="150">
        <v>12847.013620000002</v>
      </c>
      <c r="M108" s="150">
        <v>2851.0477600000004</v>
      </c>
      <c r="N108" s="93">
        <f t="shared" si="3"/>
        <v>856825.80444999994</v>
      </c>
    </row>
    <row r="109" spans="1:14" s="138" customFormat="1" x14ac:dyDescent="0.25">
      <c r="A109" s="144">
        <v>45231</v>
      </c>
      <c r="B109" s="150">
        <v>6330.4562900000001</v>
      </c>
      <c r="C109" s="150">
        <v>64489.127359999999</v>
      </c>
      <c r="D109" s="150">
        <v>8805.4445199999991</v>
      </c>
      <c r="E109" s="150">
        <v>11281.73626</v>
      </c>
      <c r="F109" s="150">
        <v>394900.59912999987</v>
      </c>
      <c r="G109" s="150">
        <v>18067.66289</v>
      </c>
      <c r="H109" s="150">
        <v>26632.459879999999</v>
      </c>
      <c r="I109" s="150">
        <v>178052.92450999998</v>
      </c>
      <c r="J109" s="150">
        <v>183481.05285000004</v>
      </c>
      <c r="K109" s="150">
        <v>2819.56187</v>
      </c>
      <c r="L109" s="150">
        <v>24137.891789999998</v>
      </c>
      <c r="M109" s="150">
        <v>2376.4995300000005</v>
      </c>
      <c r="N109" s="93">
        <f t="shared" si="3"/>
        <v>921375.41687999992</v>
      </c>
    </row>
    <row r="110" spans="1:14" s="138" customFormat="1" x14ac:dyDescent="0.25">
      <c r="A110" s="144">
        <v>45261</v>
      </c>
      <c r="B110" s="150">
        <v>6325.2500900000005</v>
      </c>
      <c r="C110" s="150">
        <v>68107.129310000004</v>
      </c>
      <c r="D110" s="150">
        <v>9249.4591500000006</v>
      </c>
      <c r="E110" s="150">
        <v>13867.321970000003</v>
      </c>
      <c r="F110" s="150">
        <v>403434.52539000002</v>
      </c>
      <c r="G110" s="150">
        <v>17173.432659999999</v>
      </c>
      <c r="H110" s="150">
        <v>28882.732510000005</v>
      </c>
      <c r="I110" s="150">
        <v>192498.66324000002</v>
      </c>
      <c r="J110" s="150">
        <v>170434.06026</v>
      </c>
      <c r="K110" s="150">
        <v>3026.8165100000001</v>
      </c>
      <c r="L110" s="150">
        <v>18834.63306</v>
      </c>
      <c r="M110" s="150">
        <v>1866.5257699999997</v>
      </c>
      <c r="N110" s="150">
        <f t="shared" si="3"/>
        <v>933700.54992000002</v>
      </c>
    </row>
    <row r="111" spans="1:14" s="138" customFormat="1" x14ac:dyDescent="0.25">
      <c r="A111" s="152">
        <v>45292</v>
      </c>
      <c r="B111" s="139">
        <v>4974.0920500000002</v>
      </c>
      <c r="C111" s="139">
        <v>62904.178410000008</v>
      </c>
      <c r="D111" s="139">
        <v>9573.9116599999998</v>
      </c>
      <c r="E111" s="139">
        <v>14274.62537</v>
      </c>
      <c r="F111" s="139">
        <v>463215.08270999999</v>
      </c>
      <c r="G111" s="139">
        <v>11823.278340000001</v>
      </c>
      <c r="H111" s="139">
        <v>35051.283560000003</v>
      </c>
      <c r="I111" s="139">
        <v>190481.91657</v>
      </c>
      <c r="J111" s="139">
        <v>173698.13670999999</v>
      </c>
      <c r="K111" s="139">
        <v>4363.8594999999996</v>
      </c>
      <c r="L111" s="139">
        <v>9962.0277899999983</v>
      </c>
      <c r="M111" s="139">
        <v>2136.4998399999999</v>
      </c>
      <c r="N111" s="97">
        <f>SUM(B111:M111)</f>
        <v>982458.89250999992</v>
      </c>
    </row>
    <row r="112" spans="1:14" s="138" customFormat="1" x14ac:dyDescent="0.25">
      <c r="A112" s="144">
        <v>45323</v>
      </c>
      <c r="B112" s="150">
        <v>5980.3985900000007</v>
      </c>
      <c r="C112" s="150">
        <v>66480.451799999995</v>
      </c>
      <c r="D112" s="150">
        <v>7692.4556600000005</v>
      </c>
      <c r="E112" s="150">
        <v>10637.897960000002</v>
      </c>
      <c r="F112" s="150">
        <v>370724.82039999997</v>
      </c>
      <c r="G112" s="150">
        <v>11086.768049999999</v>
      </c>
      <c r="H112" s="150">
        <v>25015.357129999997</v>
      </c>
      <c r="I112" s="150">
        <v>175950.33709000002</v>
      </c>
      <c r="J112" s="150">
        <v>162849.91296999998</v>
      </c>
      <c r="K112" s="150">
        <v>2790.43282</v>
      </c>
      <c r="L112" s="150">
        <v>9765.6498300000021</v>
      </c>
      <c r="M112" s="150">
        <v>2560.2914400000004</v>
      </c>
      <c r="N112" s="150">
        <f t="shared" ref="N112:N113" si="4">SUM(B112:M112)</f>
        <v>851534.77373999986</v>
      </c>
    </row>
    <row r="113" spans="1:14" s="138" customFormat="1" x14ac:dyDescent="0.25">
      <c r="A113" s="144">
        <v>45352</v>
      </c>
      <c r="B113" s="150">
        <v>7174.9310299999997</v>
      </c>
      <c r="C113" s="150">
        <v>65907.849360000007</v>
      </c>
      <c r="D113" s="150">
        <v>7213.350300000001</v>
      </c>
      <c r="E113" s="150">
        <v>11726.442659999999</v>
      </c>
      <c r="F113" s="150">
        <v>353327.09072000004</v>
      </c>
      <c r="G113" s="150">
        <v>15094.968850000001</v>
      </c>
      <c r="H113" s="150">
        <v>25022.883130000002</v>
      </c>
      <c r="I113" s="150">
        <v>184492.64080000002</v>
      </c>
      <c r="J113" s="150">
        <v>154375.49661</v>
      </c>
      <c r="K113" s="150">
        <v>3727.1085800000001</v>
      </c>
      <c r="L113" s="150">
        <v>9827.7293500000014</v>
      </c>
      <c r="M113" s="150">
        <v>2134.2753399999997</v>
      </c>
      <c r="N113" s="150">
        <f t="shared" si="4"/>
        <v>840024.76673000026</v>
      </c>
    </row>
    <row r="114" spans="1:14" s="138" customFormat="1" x14ac:dyDescent="0.25">
      <c r="A114" s="144">
        <v>45383</v>
      </c>
      <c r="B114" s="150">
        <v>5790.5034599999999</v>
      </c>
      <c r="C114" s="150">
        <v>79047.42164</v>
      </c>
      <c r="D114" s="150">
        <v>7671.604260000001</v>
      </c>
      <c r="E114" s="150">
        <v>13336.73027</v>
      </c>
      <c r="F114" s="150">
        <v>409382.54496000003</v>
      </c>
      <c r="G114" s="150">
        <v>13135.940340000003</v>
      </c>
      <c r="H114" s="150">
        <v>26353.660380000001</v>
      </c>
      <c r="I114" s="150">
        <v>213563.90229</v>
      </c>
      <c r="J114" s="150">
        <v>176800.83445000002</v>
      </c>
      <c r="K114" s="150">
        <v>5409.2272599999997</v>
      </c>
      <c r="L114" s="150">
        <v>10943.483729999998</v>
      </c>
      <c r="M114" s="150">
        <v>2492.0432600000004</v>
      </c>
      <c r="N114" s="150">
        <f t="shared" ref="N114" si="5">SUM(B114:M114)</f>
        <v>963927.89630000002</v>
      </c>
    </row>
    <row r="115" spans="1:14" s="138" customFormat="1" x14ac:dyDescent="0.25">
      <c r="A115" s="144">
        <v>45413</v>
      </c>
      <c r="B115" s="150">
        <v>4749.4879800000008</v>
      </c>
      <c r="C115" s="150">
        <v>68264.246520000001</v>
      </c>
      <c r="D115" s="150">
        <v>6514.7772300000006</v>
      </c>
      <c r="E115" s="150">
        <v>17049.663619999999</v>
      </c>
      <c r="F115" s="150">
        <v>391833.12821000005</v>
      </c>
      <c r="G115" s="150">
        <v>20751.942520000004</v>
      </c>
      <c r="H115" s="150">
        <v>26766.385990000002</v>
      </c>
      <c r="I115" s="150">
        <v>200936.65930999999</v>
      </c>
      <c r="J115" s="150">
        <v>182556.01510000002</v>
      </c>
      <c r="K115" s="150">
        <v>4833.1115499999996</v>
      </c>
      <c r="L115" s="150">
        <v>13688.165550000003</v>
      </c>
      <c r="M115" s="150">
        <v>2406.8557600000004</v>
      </c>
      <c r="N115" s="150">
        <f t="shared" ref="N115" si="6">SUM(B115:M115)</f>
        <v>940350.43934000004</v>
      </c>
    </row>
    <row r="116" spans="1:14" s="138" customFormat="1" x14ac:dyDescent="0.25">
      <c r="A116" s="144">
        <v>45444</v>
      </c>
      <c r="B116" s="150">
        <v>5781.3250600000001</v>
      </c>
      <c r="C116" s="150">
        <v>64992.773510000006</v>
      </c>
      <c r="D116" s="150">
        <v>7692.9022499999983</v>
      </c>
      <c r="E116" s="150">
        <v>13886.696390000001</v>
      </c>
      <c r="F116" s="150">
        <v>419695.44462999998</v>
      </c>
      <c r="G116" s="150">
        <v>21561.80874</v>
      </c>
      <c r="H116" s="150">
        <v>28353.88552</v>
      </c>
      <c r="I116" s="150">
        <v>239278.48150999998</v>
      </c>
      <c r="J116" s="150">
        <v>186275.90168000001</v>
      </c>
      <c r="K116" s="150">
        <v>13601.57476</v>
      </c>
      <c r="L116" s="150">
        <v>10317.49577</v>
      </c>
      <c r="M116" s="150">
        <v>2713.7658799999999</v>
      </c>
      <c r="N116" s="150">
        <f t="shared" ref="N116:N117" si="7">SUM(B116:M116)</f>
        <v>1014152.0556999999</v>
      </c>
    </row>
    <row r="117" spans="1:14" s="138" customFormat="1" x14ac:dyDescent="0.25">
      <c r="A117" s="144">
        <v>45474</v>
      </c>
      <c r="B117" s="150">
        <v>6426.8206199999995</v>
      </c>
      <c r="C117" s="150">
        <v>82546.477430000014</v>
      </c>
      <c r="D117" s="150">
        <v>8848.9343399999998</v>
      </c>
      <c r="E117" s="150">
        <v>18541.187179999997</v>
      </c>
      <c r="F117" s="150">
        <v>405273.88019</v>
      </c>
      <c r="G117" s="150">
        <v>15852.417640000001</v>
      </c>
      <c r="H117" s="150">
        <v>28175.491699999999</v>
      </c>
      <c r="I117" s="150">
        <v>260303.89437999998</v>
      </c>
      <c r="J117" s="150">
        <v>172235.89311999999</v>
      </c>
      <c r="K117" s="150">
        <v>7060.9158599999992</v>
      </c>
      <c r="L117" s="150">
        <v>12326.83426</v>
      </c>
      <c r="M117" s="150">
        <v>2995.7363700000005</v>
      </c>
      <c r="N117" s="150">
        <f t="shared" si="7"/>
        <v>1020588.4830900001</v>
      </c>
    </row>
    <row r="118" spans="1:14" s="138" customFormat="1" x14ac:dyDescent="0.25">
      <c r="A118" s="144">
        <v>45505</v>
      </c>
      <c r="B118" s="150">
        <v>6412.0404400000007</v>
      </c>
      <c r="C118" s="150">
        <v>69049.777990000002</v>
      </c>
      <c r="D118" s="150">
        <v>7634.7922399999989</v>
      </c>
      <c r="E118" s="150">
        <v>16639.803409999997</v>
      </c>
      <c r="F118" s="150">
        <v>452869.98770999996</v>
      </c>
      <c r="G118" s="150">
        <v>10757.382659999997</v>
      </c>
      <c r="H118" s="150">
        <v>28751.773369999999</v>
      </c>
      <c r="I118" s="150">
        <v>227103.47365999999</v>
      </c>
      <c r="J118" s="150">
        <v>180581.06591999999</v>
      </c>
      <c r="K118" s="150">
        <v>4943.954279999999</v>
      </c>
      <c r="L118" s="150">
        <v>10087.939259999999</v>
      </c>
      <c r="M118" s="150">
        <v>2036.6305900000004</v>
      </c>
      <c r="N118" s="150">
        <f t="shared" ref="N118:N130" si="8">SUM(B118:M118)</f>
        <v>1016868.6215299998</v>
      </c>
    </row>
    <row r="119" spans="1:14" s="138" customFormat="1" x14ac:dyDescent="0.25">
      <c r="A119" s="144">
        <v>45536</v>
      </c>
      <c r="B119" s="150">
        <v>5765.1861000000008</v>
      </c>
      <c r="C119" s="150">
        <v>76095.226490000015</v>
      </c>
      <c r="D119" s="150">
        <v>9006.2298600000013</v>
      </c>
      <c r="E119" s="150">
        <v>11700.794060000002</v>
      </c>
      <c r="F119" s="150">
        <v>439137.93852999998</v>
      </c>
      <c r="G119" s="150">
        <v>8362.9531099999986</v>
      </c>
      <c r="H119" s="150">
        <v>28877.500190000002</v>
      </c>
      <c r="I119" s="150">
        <v>230543.50743999999</v>
      </c>
      <c r="J119" s="150">
        <v>197660.70853999999</v>
      </c>
      <c r="K119" s="150">
        <v>4768.9881400000004</v>
      </c>
      <c r="L119" s="150">
        <v>13319.326760000002</v>
      </c>
      <c r="M119" s="150">
        <v>6754.0692400000007</v>
      </c>
      <c r="N119" s="150">
        <f t="shared" si="8"/>
        <v>1031992.4284600001</v>
      </c>
    </row>
    <row r="120" spans="1:14" s="138" customFormat="1" x14ac:dyDescent="0.25">
      <c r="A120" s="144">
        <v>45566</v>
      </c>
      <c r="B120" s="150">
        <v>5247.0152699999999</v>
      </c>
      <c r="C120" s="150">
        <v>82443.173680000007</v>
      </c>
      <c r="D120" s="150">
        <v>8501.178179999999</v>
      </c>
      <c r="E120" s="150">
        <v>17731.357610000003</v>
      </c>
      <c r="F120" s="150">
        <v>393722.55722999992</v>
      </c>
      <c r="G120" s="150">
        <v>9653.59058</v>
      </c>
      <c r="H120" s="150">
        <v>27869.372740000003</v>
      </c>
      <c r="I120" s="150">
        <v>224447.73632999999</v>
      </c>
      <c r="J120" s="150">
        <v>192110.96458</v>
      </c>
      <c r="K120" s="150">
        <v>4694.0544399999999</v>
      </c>
      <c r="L120" s="150">
        <v>11743.430289999998</v>
      </c>
      <c r="M120" s="150">
        <v>3993.0399799999996</v>
      </c>
      <c r="N120" s="150">
        <f t="shared" si="8"/>
        <v>982157.47091000003</v>
      </c>
    </row>
    <row r="121" spans="1:14" s="138" customFormat="1" x14ac:dyDescent="0.25">
      <c r="A121" s="144">
        <v>45597</v>
      </c>
      <c r="B121" s="150">
        <v>5908.2224999999999</v>
      </c>
      <c r="C121" s="150">
        <v>73313.284710000007</v>
      </c>
      <c r="D121" s="150">
        <v>9062.8411500000002</v>
      </c>
      <c r="E121" s="150">
        <v>14353.82315</v>
      </c>
      <c r="F121" s="150">
        <v>445912.97643000004</v>
      </c>
      <c r="G121" s="150">
        <v>8671.0766700000004</v>
      </c>
      <c r="H121" s="150">
        <v>27777.691370000004</v>
      </c>
      <c r="I121" s="150">
        <v>236235.87576</v>
      </c>
      <c r="J121" s="150">
        <v>188295.62548000002</v>
      </c>
      <c r="K121" s="150">
        <v>3681.0095800000008</v>
      </c>
      <c r="L121" s="150">
        <v>9147.540210000001</v>
      </c>
      <c r="M121" s="150">
        <v>1979.0149699999997</v>
      </c>
      <c r="N121" s="150">
        <f t="shared" si="8"/>
        <v>1024338.98198</v>
      </c>
    </row>
    <row r="122" spans="1:14" s="138" customFormat="1" x14ac:dyDescent="0.25">
      <c r="A122" s="144">
        <v>45627</v>
      </c>
      <c r="B122" s="150">
        <v>7590.4850400000005</v>
      </c>
      <c r="C122" s="150">
        <v>92488.81323</v>
      </c>
      <c r="D122" s="150">
        <v>9501.2422599999991</v>
      </c>
      <c r="E122" s="150">
        <v>16859.383109999999</v>
      </c>
      <c r="F122" s="150">
        <v>435045.38767999999</v>
      </c>
      <c r="G122" s="150">
        <v>9706.4255300000004</v>
      </c>
      <c r="H122" s="150">
        <v>29853.975180000001</v>
      </c>
      <c r="I122" s="150">
        <v>247026.63832999999</v>
      </c>
      <c r="J122" s="150">
        <v>186490.35342000003</v>
      </c>
      <c r="K122" s="150">
        <v>3541.9872599999999</v>
      </c>
      <c r="L122" s="150">
        <v>10441.176599999999</v>
      </c>
      <c r="M122" s="150">
        <v>2214.1344800000002</v>
      </c>
      <c r="N122" s="150">
        <f t="shared" si="8"/>
        <v>1050760.0021199998</v>
      </c>
    </row>
    <row r="123" spans="1:14" s="138" customFormat="1" x14ac:dyDescent="0.25">
      <c r="A123" s="152">
        <v>45658</v>
      </c>
      <c r="B123" s="139">
        <v>7303.4421599999996</v>
      </c>
      <c r="C123" s="139">
        <v>81874.196249999994</v>
      </c>
      <c r="D123" s="139">
        <v>9598.7024999999994</v>
      </c>
      <c r="E123" s="139">
        <v>22496.617260000003</v>
      </c>
      <c r="F123" s="139">
        <v>477781.64752000006</v>
      </c>
      <c r="G123" s="139">
        <v>13546.635080000002</v>
      </c>
      <c r="H123" s="139">
        <v>35683.119370000008</v>
      </c>
      <c r="I123" s="139">
        <v>248064.93543000001</v>
      </c>
      <c r="J123" s="139">
        <v>182638.22560000001</v>
      </c>
      <c r="K123" s="139">
        <v>5917.4297999999999</v>
      </c>
      <c r="L123" s="139">
        <v>9784.3034100000004</v>
      </c>
      <c r="M123" s="139">
        <v>2478.5302800000004</v>
      </c>
      <c r="N123" s="139">
        <f t="shared" si="8"/>
        <v>1097167.7846600001</v>
      </c>
    </row>
    <row r="124" spans="1:14" s="138" customFormat="1" x14ac:dyDescent="0.25">
      <c r="A124" s="144">
        <v>45689</v>
      </c>
      <c r="B124" s="150">
        <v>7579.3573500000002</v>
      </c>
      <c r="C124" s="150">
        <v>74583.86894</v>
      </c>
      <c r="D124" s="150">
        <v>7620.1658699999998</v>
      </c>
      <c r="E124" s="150">
        <v>15174.765729999999</v>
      </c>
      <c r="F124" s="150">
        <v>387328.08481999999</v>
      </c>
      <c r="G124" s="150">
        <v>13364.943620000002</v>
      </c>
      <c r="H124" s="150">
        <v>26551.610470000003</v>
      </c>
      <c r="I124" s="150">
        <v>197076.49075</v>
      </c>
      <c r="J124" s="150">
        <v>173612.61899000002</v>
      </c>
      <c r="K124" s="150">
        <v>4336.1125799999991</v>
      </c>
      <c r="L124" s="150">
        <v>8835.2436399999988</v>
      </c>
      <c r="M124" s="150">
        <v>1988.0119399999999</v>
      </c>
      <c r="N124" s="150">
        <f t="shared" si="8"/>
        <v>918051.27469999995</v>
      </c>
    </row>
    <row r="125" spans="1:14" s="138" customFormat="1" x14ac:dyDescent="0.25">
      <c r="A125" s="174">
        <v>45717</v>
      </c>
      <c r="B125" s="98">
        <v>6823.6707100000003</v>
      </c>
      <c r="C125" s="98">
        <v>74697.813620000001</v>
      </c>
      <c r="D125" s="98">
        <v>9140.9949400000005</v>
      </c>
      <c r="E125" s="98">
        <v>16908.222539999999</v>
      </c>
      <c r="F125" s="98">
        <v>416759.52064999996</v>
      </c>
      <c r="G125" s="98">
        <v>13547.05538</v>
      </c>
      <c r="H125" s="98">
        <v>27163.598399999999</v>
      </c>
      <c r="I125" s="98">
        <v>213244.52275</v>
      </c>
      <c r="J125" s="98">
        <v>179020.42587000001</v>
      </c>
      <c r="K125" s="98">
        <v>5554.07683</v>
      </c>
      <c r="L125" s="98">
        <v>7999.5328699999991</v>
      </c>
      <c r="M125" s="98">
        <v>1870.2029600000001</v>
      </c>
      <c r="N125" s="98">
        <f t="shared" si="8"/>
        <v>972729.63752000011</v>
      </c>
    </row>
    <row r="126" spans="1:14" s="138" customFormat="1" x14ac:dyDescent="0.25">
      <c r="A126" s="144">
        <v>45748</v>
      </c>
      <c r="B126" s="98">
        <v>6984.0251699999999</v>
      </c>
      <c r="C126" s="98">
        <v>89458.63824</v>
      </c>
      <c r="D126" s="98">
        <v>8395.3598199999997</v>
      </c>
      <c r="E126" s="98">
        <v>16858.903569999999</v>
      </c>
      <c r="F126" s="98">
        <v>408562.16978</v>
      </c>
      <c r="G126" s="98">
        <v>9118.6357299999981</v>
      </c>
      <c r="H126" s="98">
        <v>26430.754019999997</v>
      </c>
      <c r="I126" s="98">
        <v>256803.67913</v>
      </c>
      <c r="J126" s="98">
        <v>186442.49088</v>
      </c>
      <c r="K126" s="98">
        <v>4370.4123200000004</v>
      </c>
      <c r="L126" s="98">
        <v>8279.0621900000006</v>
      </c>
      <c r="M126" s="98">
        <v>2061.4444600000002</v>
      </c>
      <c r="N126" s="98">
        <f t="shared" si="8"/>
        <v>1023765.57531</v>
      </c>
    </row>
    <row r="127" spans="1:14" s="138" customFormat="1" x14ac:dyDescent="0.25">
      <c r="A127" s="174">
        <v>45778</v>
      </c>
      <c r="B127" s="98">
        <v>7046.1867700000003</v>
      </c>
      <c r="C127" s="98">
        <v>75135.191529999996</v>
      </c>
      <c r="D127" s="98">
        <v>7634.8490200000006</v>
      </c>
      <c r="E127" s="98">
        <v>16720.259999999998</v>
      </c>
      <c r="F127" s="98">
        <v>414223.39645999996</v>
      </c>
      <c r="G127" s="98">
        <v>13872.058220000001</v>
      </c>
      <c r="H127" s="98">
        <v>27350.525670000003</v>
      </c>
      <c r="I127" s="98">
        <v>209294.36262999999</v>
      </c>
      <c r="J127" s="98">
        <v>195693.38961999997</v>
      </c>
      <c r="K127" s="98">
        <v>5081.4467899999991</v>
      </c>
      <c r="L127" s="98">
        <v>10460.717900000001</v>
      </c>
      <c r="M127" s="98">
        <v>2456.2304700000004</v>
      </c>
      <c r="N127" s="98">
        <f t="shared" si="8"/>
        <v>984968.61507999978</v>
      </c>
    </row>
    <row r="128" spans="1:14" s="138" customFormat="1" x14ac:dyDescent="0.25">
      <c r="A128" s="174">
        <v>45809</v>
      </c>
      <c r="B128" s="98">
        <v>6192.8073700000004</v>
      </c>
      <c r="C128" s="98">
        <v>88150.983850000004</v>
      </c>
      <c r="D128" s="98">
        <v>8714.3133100000014</v>
      </c>
      <c r="E128" s="98">
        <v>13994.940839999999</v>
      </c>
      <c r="F128" s="98">
        <v>443872.93296999991</v>
      </c>
      <c r="G128" s="98">
        <v>12784.92805</v>
      </c>
      <c r="H128" s="98">
        <v>29868.172120000003</v>
      </c>
      <c r="I128" s="98">
        <v>217446.01366</v>
      </c>
      <c r="J128" s="98">
        <v>195763.42451999997</v>
      </c>
      <c r="K128" s="98">
        <v>4048.8767400000002</v>
      </c>
      <c r="L128" s="98">
        <v>9859.8400300000012</v>
      </c>
      <c r="M128" s="98">
        <v>2541.41257</v>
      </c>
      <c r="N128" s="98">
        <f t="shared" si="8"/>
        <v>1033238.6460299998</v>
      </c>
    </row>
    <row r="129" spans="1:14" s="138" customFormat="1" x14ac:dyDescent="0.25">
      <c r="A129" s="174">
        <v>45839</v>
      </c>
      <c r="B129" s="98">
        <v>7857.2069700000011</v>
      </c>
      <c r="C129" s="98">
        <v>96372.383660000007</v>
      </c>
      <c r="D129" s="98">
        <v>8468.1432499999992</v>
      </c>
      <c r="E129" s="98">
        <v>18876.299800000001</v>
      </c>
      <c r="F129" s="98">
        <v>441907.47653000004</v>
      </c>
      <c r="G129" s="98">
        <v>28970.402759999997</v>
      </c>
      <c r="H129" s="98">
        <v>28988.8213</v>
      </c>
      <c r="I129" s="98">
        <v>234060.23415</v>
      </c>
      <c r="J129" s="98">
        <v>189912.76287999997</v>
      </c>
      <c r="K129" s="98">
        <v>6532.3535299999994</v>
      </c>
      <c r="L129" s="98">
        <v>10591.653340000001</v>
      </c>
      <c r="M129" s="98">
        <v>2213.7459700000004</v>
      </c>
      <c r="N129" s="98">
        <f t="shared" si="8"/>
        <v>1074751.4841399998</v>
      </c>
    </row>
    <row r="130" spans="1:14" s="138" customFormat="1" x14ac:dyDescent="0.25">
      <c r="A130" s="174">
        <v>45870</v>
      </c>
      <c r="B130" s="98">
        <v>6594.2710500000012</v>
      </c>
      <c r="C130" s="98">
        <v>97986.200849999994</v>
      </c>
      <c r="D130" s="98">
        <v>7696.9493799999991</v>
      </c>
      <c r="E130" s="98">
        <v>24122.039600000004</v>
      </c>
      <c r="F130" s="98">
        <v>436883.23035999999</v>
      </c>
      <c r="G130" s="98">
        <v>8725.7933699999994</v>
      </c>
      <c r="H130" s="98">
        <v>29891.608549999994</v>
      </c>
      <c r="I130" s="98">
        <v>254204.67301</v>
      </c>
      <c r="J130" s="98">
        <v>173363.12838000001</v>
      </c>
      <c r="K130" s="98">
        <v>4817.9524199999996</v>
      </c>
      <c r="L130" s="98">
        <v>9168.6982699999971</v>
      </c>
      <c r="M130" s="98">
        <v>1697.94325</v>
      </c>
      <c r="N130" s="98">
        <f t="shared" si="8"/>
        <v>1055152.4884899999</v>
      </c>
    </row>
    <row r="131" spans="1:14" s="138" customFormat="1" x14ac:dyDescent="0.25">
      <c r="A131" s="174">
        <v>45901</v>
      </c>
      <c r="B131" s="98">
        <v>8035.2556299999997</v>
      </c>
      <c r="C131" s="98">
        <v>80344.629819999987</v>
      </c>
      <c r="D131" s="98">
        <v>7771.1565800000008</v>
      </c>
      <c r="E131" s="98">
        <v>19102.742200000001</v>
      </c>
      <c r="F131" s="98">
        <v>427451.48228</v>
      </c>
      <c r="G131" s="98">
        <v>10843.078230000003</v>
      </c>
      <c r="H131" s="98">
        <v>29465.781699999996</v>
      </c>
      <c r="I131" s="98">
        <v>212206.09177</v>
      </c>
      <c r="J131" s="98">
        <v>201049.65354</v>
      </c>
      <c r="K131" s="98">
        <v>4589.1016799999998</v>
      </c>
      <c r="L131" s="98">
        <v>9068.0285599999988</v>
      </c>
      <c r="M131" s="98">
        <v>1931.6153200000003</v>
      </c>
      <c r="N131" s="98">
        <f t="shared" ref="N131:N137" si="9">SUM(B131:M131)</f>
        <v>1011858.61731</v>
      </c>
    </row>
    <row r="132" spans="1:14" s="138" customFormat="1" x14ac:dyDescent="0.25">
      <c r="A132" s="174">
        <v>45931</v>
      </c>
      <c r="B132" s="98">
        <v>7201.3420400000005</v>
      </c>
      <c r="C132" s="98">
        <v>101192.09063000001</v>
      </c>
      <c r="D132" s="98">
        <v>9259.251360000002</v>
      </c>
      <c r="E132" s="98">
        <v>27575.01482</v>
      </c>
      <c r="F132" s="98">
        <v>480086.75725000002</v>
      </c>
      <c r="G132" s="98">
        <v>14847.284680000002</v>
      </c>
      <c r="H132" s="98">
        <v>29428.685590000001</v>
      </c>
      <c r="I132" s="98">
        <v>246758.49803000002</v>
      </c>
      <c r="J132" s="98">
        <v>199335.21631000002</v>
      </c>
      <c r="K132" s="98">
        <v>10435.480710000002</v>
      </c>
      <c r="L132" s="98">
        <v>10451.395139999999</v>
      </c>
      <c r="M132" s="98">
        <v>2215.1620599999997</v>
      </c>
      <c r="N132" s="98">
        <f t="shared" si="9"/>
        <v>1138786.1786200001</v>
      </c>
    </row>
    <row r="133" spans="1:14" s="138" customFormat="1" x14ac:dyDescent="0.25">
      <c r="A133" s="174">
        <v>45962</v>
      </c>
      <c r="B133" s="98">
        <v>6311.2763700000005</v>
      </c>
      <c r="C133" s="98">
        <v>98143.40101999999</v>
      </c>
      <c r="D133" s="98">
        <v>8460.341339999999</v>
      </c>
      <c r="E133" s="98">
        <v>18814.739889999997</v>
      </c>
      <c r="F133" s="98">
        <v>453903.62450999999</v>
      </c>
      <c r="G133" s="98">
        <v>8999.2067999999999</v>
      </c>
      <c r="H133" s="98">
        <v>30035.673499999997</v>
      </c>
      <c r="I133" s="98">
        <v>281757.90799000004</v>
      </c>
      <c r="J133" s="98">
        <v>203540.20051999998</v>
      </c>
      <c r="K133" s="98">
        <v>4152.4939100000001</v>
      </c>
      <c r="L133" s="98">
        <v>9702.8895100000009</v>
      </c>
      <c r="M133" s="98">
        <v>2289.6528400000002</v>
      </c>
      <c r="N133" s="98">
        <f t="shared" si="9"/>
        <v>1126111.4081999999</v>
      </c>
    </row>
    <row r="134" spans="1:14" s="138" customFormat="1" x14ac:dyDescent="0.25">
      <c r="A134" s="174">
        <v>45992</v>
      </c>
      <c r="B134" s="98">
        <v>7824.3707899999999</v>
      </c>
      <c r="C134" s="98">
        <v>107236.73268000002</v>
      </c>
      <c r="D134" s="98">
        <v>10238.191790000001</v>
      </c>
      <c r="E134" s="98">
        <v>24319.506820000002</v>
      </c>
      <c r="F134" s="98">
        <v>481370.89819000004</v>
      </c>
      <c r="G134" s="98">
        <v>15825.809190000002</v>
      </c>
      <c r="H134" s="98">
        <v>31497.79578</v>
      </c>
      <c r="I134" s="98">
        <v>266221.70876000001</v>
      </c>
      <c r="J134" s="98">
        <v>199955.79100999999</v>
      </c>
      <c r="K134" s="98">
        <v>6116.8644399999994</v>
      </c>
      <c r="L134" s="98">
        <v>10051.33332</v>
      </c>
      <c r="M134" s="98">
        <v>2569.9054900000001</v>
      </c>
      <c r="N134" s="98">
        <f t="shared" si="9"/>
        <v>1163228.9082600002</v>
      </c>
    </row>
    <row r="135" spans="1:14" s="138" customFormat="1" x14ac:dyDescent="0.25">
      <c r="A135" s="152">
        <v>46023</v>
      </c>
      <c r="B135" s="139">
        <v>6852.9688000000006</v>
      </c>
      <c r="C135" s="139">
        <v>90200.157860000007</v>
      </c>
      <c r="D135" s="139">
        <v>10199.990319999999</v>
      </c>
      <c r="E135" s="139">
        <v>26793.416659999999</v>
      </c>
      <c r="F135" s="139">
        <v>569325.46815000009</v>
      </c>
      <c r="G135" s="139">
        <v>11442.160099999999</v>
      </c>
      <c r="H135" s="139">
        <v>37127.713990000004</v>
      </c>
      <c r="I135" s="139">
        <v>254650.16642999998</v>
      </c>
      <c r="J135" s="139">
        <v>200850.51922999998</v>
      </c>
      <c r="K135" s="139">
        <v>5543.7980800000005</v>
      </c>
      <c r="L135" s="139">
        <v>10781.768980000001</v>
      </c>
      <c r="M135" s="139">
        <v>3614.9351499999998</v>
      </c>
      <c r="N135" s="139">
        <f t="shared" ref="N135" si="10">SUM(B135:M135)</f>
        <v>1227383.0637500002</v>
      </c>
    </row>
    <row r="136" spans="1:14" s="138" customFormat="1" x14ac:dyDescent="0.25">
      <c r="A136" s="174">
        <v>46054</v>
      </c>
      <c r="B136" s="197">
        <v>7838.8187099999996</v>
      </c>
      <c r="C136" s="197">
        <v>75824.759940000004</v>
      </c>
      <c r="D136" s="197">
        <v>7926.4669699999995</v>
      </c>
      <c r="E136" s="197">
        <v>15639.969229999999</v>
      </c>
      <c r="F136" s="197">
        <v>442307.14012</v>
      </c>
      <c r="G136" s="197">
        <v>13051.459660000002</v>
      </c>
      <c r="H136" s="197">
        <v>26930.785820000001</v>
      </c>
      <c r="I136" s="197">
        <v>216081.40999000001</v>
      </c>
      <c r="J136" s="197">
        <v>194364.58962000001</v>
      </c>
      <c r="K136" s="197">
        <v>3609.55926</v>
      </c>
      <c r="L136" s="197">
        <v>9641.1105399999997</v>
      </c>
      <c r="M136" s="197">
        <v>2152.5127900000002</v>
      </c>
      <c r="N136" s="98">
        <f t="shared" si="9"/>
        <v>1015368.5826500001</v>
      </c>
    </row>
    <row r="137" spans="1:14" s="138" customFormat="1" x14ac:dyDescent="0.25">
      <c r="A137" s="174">
        <v>46082</v>
      </c>
      <c r="B137" s="98">
        <v>7650.2714599999999</v>
      </c>
      <c r="C137" s="98">
        <v>88434.618499999997</v>
      </c>
      <c r="D137" s="98">
        <v>7539.3528299999989</v>
      </c>
      <c r="E137" s="98">
        <v>21056.070779999998</v>
      </c>
      <c r="F137" s="98">
        <v>408820.08958999999</v>
      </c>
      <c r="G137" s="98">
        <v>10803.0303</v>
      </c>
      <c r="H137" s="98">
        <v>26793.160050000002</v>
      </c>
      <c r="I137" s="98">
        <v>211240.40471</v>
      </c>
      <c r="J137" s="98">
        <v>181010.02340000001</v>
      </c>
      <c r="K137" s="98">
        <v>6550.7499200000002</v>
      </c>
      <c r="L137" s="98">
        <v>9345.2545600000012</v>
      </c>
      <c r="M137" s="98">
        <v>2738.1728599999992</v>
      </c>
      <c r="N137" s="98">
        <f t="shared" si="9"/>
        <v>981981.19896000007</v>
      </c>
    </row>
    <row r="138" spans="1:14" s="138" customFormat="1" x14ac:dyDescent="0.25">
      <c r="A138" s="196">
        <v>46113</v>
      </c>
      <c r="B138" s="199">
        <v>12287.434080000001</v>
      </c>
      <c r="C138" s="199">
        <v>117781.61887000001</v>
      </c>
      <c r="D138" s="199">
        <v>8563.0791199999985</v>
      </c>
      <c r="E138" s="199">
        <v>20576.833899999998</v>
      </c>
      <c r="F138" s="199">
        <v>512981.87550000002</v>
      </c>
      <c r="G138" s="199">
        <v>10654.126909999999</v>
      </c>
      <c r="H138" s="199">
        <v>29271.929499999998</v>
      </c>
      <c r="I138" s="199">
        <v>283726.15263999999</v>
      </c>
      <c r="J138" s="199">
        <v>203593.09013</v>
      </c>
      <c r="K138" s="199">
        <v>4377.5176600000004</v>
      </c>
      <c r="L138" s="199">
        <v>9420.7093499999974</v>
      </c>
      <c r="M138" s="199">
        <v>2330.9833100000001</v>
      </c>
      <c r="N138" s="198">
        <f t="shared" ref="N138" si="11">SUM(B138:M138)</f>
        <v>1215565.3509699998</v>
      </c>
    </row>
    <row r="139" spans="1:14" x14ac:dyDescent="0.25">
      <c r="A139" s="83" t="s">
        <v>141</v>
      </c>
    </row>
    <row r="140" spans="1:14" x14ac:dyDescent="0.25">
      <c r="A140" s="83" t="s">
        <v>152</v>
      </c>
    </row>
    <row r="141" spans="1:14" x14ac:dyDescent="0.25">
      <c r="A141" s="83" t="s">
        <v>142</v>
      </c>
    </row>
    <row r="142" spans="1:14" x14ac:dyDescent="0.25">
      <c r="A142" s="76" t="s">
        <v>161</v>
      </c>
    </row>
  </sheetData>
  <pageMargins left="0.7" right="0.7" top="0.75" bottom="0.75" header="0.3" footer="0.3"/>
  <pageSetup paperSize="9" scale="42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0" tint="-0.34998626667073579"/>
  </sheetPr>
  <dimension ref="A1:N47"/>
  <sheetViews>
    <sheetView workbookViewId="0"/>
  </sheetViews>
  <sheetFormatPr defaultColWidth="18.109375" defaultRowHeight="13.2" x14ac:dyDescent="0.25"/>
  <cols>
    <col min="1" max="1" width="37.109375" customWidth="1"/>
    <col min="2" max="2" width="15.109375" bestFit="1" customWidth="1"/>
    <col min="3" max="3" width="12.109375" bestFit="1" customWidth="1"/>
    <col min="4" max="4" width="12.44140625" bestFit="1" customWidth="1"/>
    <col min="5" max="5" width="12.6640625" bestFit="1" customWidth="1"/>
    <col min="6" max="7" width="11.88671875" bestFit="1" customWidth="1"/>
    <col min="8" max="9" width="12.33203125" bestFit="1" customWidth="1"/>
    <col min="10" max="10" width="12.109375" bestFit="1" customWidth="1"/>
    <col min="11" max="11" width="11.6640625" bestFit="1" customWidth="1"/>
    <col min="12" max="12" width="12" bestFit="1" customWidth="1"/>
    <col min="13" max="13" width="12.109375" bestFit="1" customWidth="1"/>
    <col min="14" max="14" width="15.109375" customWidth="1"/>
  </cols>
  <sheetData>
    <row r="1" spans="1:14" x14ac:dyDescent="0.25">
      <c r="A1" s="7" t="s">
        <v>81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  <c r="M1" s="8"/>
      <c r="N1" s="8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 t="s">
        <v>31</v>
      </c>
    </row>
    <row r="4" spans="1:14" ht="13.8" thickBot="1" x14ac:dyDescent="0.3">
      <c r="A4" s="11" t="s">
        <v>34</v>
      </c>
      <c r="B4" s="12" t="s">
        <v>35</v>
      </c>
      <c r="C4" s="12" t="s">
        <v>36</v>
      </c>
      <c r="D4" s="12" t="s">
        <v>37</v>
      </c>
      <c r="E4" s="12" t="s">
        <v>38</v>
      </c>
      <c r="F4" s="12" t="s">
        <v>39</v>
      </c>
      <c r="G4" s="12" t="s">
        <v>40</v>
      </c>
      <c r="H4" s="12" t="s">
        <v>41</v>
      </c>
      <c r="I4" s="12" t="s">
        <v>42</v>
      </c>
      <c r="J4" s="12" t="s">
        <v>43</v>
      </c>
      <c r="K4" s="12" t="s">
        <v>44</v>
      </c>
      <c r="L4" s="12" t="s">
        <v>45</v>
      </c>
      <c r="M4" s="12" t="s">
        <v>46</v>
      </c>
      <c r="N4" s="13">
        <v>2010</v>
      </c>
    </row>
    <row r="5" spans="1:14" ht="13.8" thickTop="1" x14ac:dyDescent="0.25">
      <c r="A5" s="7" t="s">
        <v>47</v>
      </c>
      <c r="B5" s="14">
        <f>[2]BASE_TAB_4!B44/1000</f>
        <v>28265.619930000001</v>
      </c>
      <c r="C5" s="14">
        <f>[2]BASE_TAB_4!C44/1000</f>
        <v>25754.338299999996</v>
      </c>
      <c r="D5" s="14">
        <f>[2]BASE_TAB_4!D44/1000</f>
        <v>24684.34273</v>
      </c>
      <c r="E5" s="14">
        <f>[2]BASE_TAB_4!E44/1000</f>
        <v>27503.392609999999</v>
      </c>
      <c r="F5" s="14">
        <f>[2]BASE_TAB_4!F44/1000</f>
        <v>25924.543919999996</v>
      </c>
      <c r="G5" s="14">
        <f>[2]BASE_TAB_4!G44/1000</f>
        <v>27095.211780000001</v>
      </c>
      <c r="H5" s="14">
        <f>[2]BASE_TAB_4!H44/1000</f>
        <v>27347.972989999998</v>
      </c>
      <c r="I5" s="14">
        <f>[2]BASE_TAB_4!I44/1000</f>
        <v>26093.535090000001</v>
      </c>
      <c r="J5" s="14">
        <f>[2]BASE_TAB_4!J44/1000</f>
        <v>27526.370320000002</v>
      </c>
      <c r="K5" s="14">
        <f>[2]BASE_TAB_4!K44/1000</f>
        <v>29692.222249999999</v>
      </c>
      <c r="L5" s="14">
        <f>[2]BASE_TAB_4!L44/1000</f>
        <v>1283.3117199999999</v>
      </c>
      <c r="M5" s="14">
        <f>[2]BASE_TAB_4!M44/1000</f>
        <v>16151.63125</v>
      </c>
      <c r="N5" s="15">
        <f>SUM(B5:M5)</f>
        <v>287322.49288999994</v>
      </c>
    </row>
    <row r="6" spans="1:14" x14ac:dyDescent="0.25">
      <c r="A6" s="7" t="s">
        <v>48</v>
      </c>
      <c r="B6" s="14">
        <f>[2]BASE_TAB_4!B42/1000</f>
        <v>75641.390450000006</v>
      </c>
      <c r="C6" s="14">
        <f>[2]BASE_TAB_4!C42/1000</f>
        <v>68077.574609999996</v>
      </c>
      <c r="D6" s="14">
        <f>[2]BASE_TAB_4!D42/1000</f>
        <v>66030.43323000001</v>
      </c>
      <c r="E6" s="14">
        <f>[2]BASE_TAB_4!E42/1000</f>
        <v>82754.455920000022</v>
      </c>
      <c r="F6" s="14">
        <f>[2]BASE_TAB_4!F42/1000</f>
        <v>79837.850889999987</v>
      </c>
      <c r="G6" s="14">
        <f>[2]BASE_TAB_4!G42/1000</f>
        <v>80020.402829999992</v>
      </c>
      <c r="H6" s="14">
        <f>[2]BASE_TAB_4!H42/1000</f>
        <v>78053.186260000002</v>
      </c>
      <c r="I6" s="14">
        <f>[2]BASE_TAB_4!I42/1000</f>
        <v>78601.501669999983</v>
      </c>
      <c r="J6" s="14">
        <f>[2]BASE_TAB_4!J42/1000</f>
        <v>82484.343519999995</v>
      </c>
      <c r="K6" s="14">
        <f>[2]BASE_TAB_4!K42/1000</f>
        <v>74280.177679999993</v>
      </c>
      <c r="L6" s="14">
        <f>[2]BASE_TAB_4!L42/1000</f>
        <v>83325.195169999992</v>
      </c>
      <c r="M6" s="14">
        <f>[2]BASE_TAB_4!M42/1000</f>
        <v>77664.439229999989</v>
      </c>
      <c r="N6" s="15">
        <f>SUM(B6:M6)</f>
        <v>926770.95146000001</v>
      </c>
    </row>
    <row r="7" spans="1:14" x14ac:dyDescent="0.25">
      <c r="A7" s="7" t="s">
        <v>49</v>
      </c>
      <c r="B7" s="14">
        <f>([2]BASE_TAB_4!B43)/1000</f>
        <v>80819.230420000007</v>
      </c>
      <c r="C7" s="14">
        <f>([2]BASE_TAB_4!C43)/1000</f>
        <v>64293.112999999998</v>
      </c>
      <c r="D7" s="14">
        <f>([2]BASE_TAB_4!D43)/1000</f>
        <v>64678.129260000016</v>
      </c>
      <c r="E7" s="14">
        <f>([2]BASE_TAB_4!E43)/1000</f>
        <v>69188.444610000006</v>
      </c>
      <c r="F7" s="14">
        <f>([2]BASE_TAB_4!F43)/1000</f>
        <v>75750.620899999994</v>
      </c>
      <c r="G7" s="14">
        <f>([2]BASE_TAB_4!G43)/1000</f>
        <v>72563.592570000008</v>
      </c>
      <c r="H7" s="14">
        <f>([2]BASE_TAB_4!H43)/1000</f>
        <v>70147.019050000003</v>
      </c>
      <c r="I7" s="14">
        <f>([2]BASE_TAB_4!I43)/1000</f>
        <v>87752.322110000008</v>
      </c>
      <c r="J7" s="14">
        <f>([2]BASE_TAB_4!J43)/1000</f>
        <v>71742.061220000018</v>
      </c>
      <c r="K7" s="14">
        <f>([2]BASE_TAB_4!K43)/1000</f>
        <v>79494.813819999981</v>
      </c>
      <c r="L7" s="14">
        <f>([2]BASE_TAB_4!L43)/1000</f>
        <v>67591.381899999993</v>
      </c>
      <c r="M7" s="14">
        <f>([2]BASE_TAB_4!M43)/1000</f>
        <v>69823.281709999996</v>
      </c>
      <c r="N7" s="15">
        <f>SUM(B7:M7)</f>
        <v>873844.01057000004</v>
      </c>
    </row>
    <row r="8" spans="1:14" x14ac:dyDescent="0.25">
      <c r="A8" s="7" t="s">
        <v>50</v>
      </c>
      <c r="B8" s="14">
        <f>[2]BASE_TAB_4!B45/1000</f>
        <v>27631.198420000001</v>
      </c>
      <c r="C8" s="14">
        <f>[2]BASE_TAB_4!C45/1000</f>
        <v>25516.951949999991</v>
      </c>
      <c r="D8" s="14">
        <f>[2]BASE_TAB_4!D45/1000</f>
        <v>29799.285490000002</v>
      </c>
      <c r="E8" s="14">
        <f>[2]BASE_TAB_4!E45/1000</f>
        <v>41579.474790000007</v>
      </c>
      <c r="F8" s="14">
        <f>[2]BASE_TAB_4!F45/1000</f>
        <v>32056.971589999997</v>
      </c>
      <c r="G8" s="14">
        <f>[2]BASE_TAB_4!G45/1000</f>
        <v>36037.214089999994</v>
      </c>
      <c r="H8" s="14">
        <f>[2]BASE_TAB_4!H45/1000</f>
        <v>31303.765800000005</v>
      </c>
      <c r="I8" s="14">
        <f>[2]BASE_TAB_4!I45/1000</f>
        <v>32768.504809999999</v>
      </c>
      <c r="J8" s="14">
        <f>[2]BASE_TAB_4!J45/1000</f>
        <v>38977.381980000006</v>
      </c>
      <c r="K8" s="14">
        <f>[2]BASE_TAB_4!K45/1000</f>
        <v>34758.807099999991</v>
      </c>
      <c r="L8" s="14">
        <f>[2]BASE_TAB_4!L45/1000</f>
        <v>35540.067350000005</v>
      </c>
      <c r="M8" s="14">
        <f>[2]BASE_TAB_4!M45/1000</f>
        <v>37027.945089999994</v>
      </c>
      <c r="N8" s="15">
        <f>SUM(B8:M8)</f>
        <v>402997.56845999998</v>
      </c>
    </row>
    <row r="9" spans="1:14" x14ac:dyDescent="0.25">
      <c r="A9" s="7" t="s">
        <v>51</v>
      </c>
      <c r="B9" s="14">
        <f>[2]BASE_TAB_4!B3/1000</f>
        <v>434.80153000000001</v>
      </c>
      <c r="C9" s="14">
        <f>[2]BASE_TAB_4!C3/1000</f>
        <v>422.62053000000003</v>
      </c>
      <c r="D9" s="14">
        <f>[2]BASE_TAB_4!D3/1000</f>
        <v>315.51128000000006</v>
      </c>
      <c r="E9" s="14">
        <f>[2]BASE_TAB_4!E3/1000</f>
        <v>182.86927</v>
      </c>
      <c r="F9" s="14">
        <f>[2]BASE_TAB_4!F3/1000</f>
        <v>166.90777</v>
      </c>
      <c r="G9" s="14">
        <f>[2]BASE_TAB_4!G3/1000</f>
        <v>286.88865000000004</v>
      </c>
      <c r="H9" s="14">
        <f>[2]BASE_TAB_4!H3/1000</f>
        <v>255.03287</v>
      </c>
      <c r="I9" s="14">
        <f>[2]BASE_TAB_4!I3/1000</f>
        <v>289.60406</v>
      </c>
      <c r="J9" s="14">
        <f>[2]BASE_TAB_4!J3/1000</f>
        <v>291.01241999999996</v>
      </c>
      <c r="K9" s="14">
        <f>[2]BASE_TAB_4!K3/1000</f>
        <v>394.41065000000003</v>
      </c>
      <c r="L9" s="14">
        <f>[2]BASE_TAB_4!L3/1000</f>
        <v>349.82492999999999</v>
      </c>
      <c r="M9" s="14">
        <f>[2]BASE_TAB_4!M3/1000</f>
        <v>248.82123999999999</v>
      </c>
      <c r="N9" s="15">
        <f t="shared" ref="N9:N39" si="0">SUM(B9:M9)</f>
        <v>3638.3052000000007</v>
      </c>
    </row>
    <row r="10" spans="1:14" x14ac:dyDescent="0.25">
      <c r="A10" s="7" t="s">
        <v>52</v>
      </c>
      <c r="B10" s="14">
        <f>SUM(B11:B16)</f>
        <v>32041.773220000003</v>
      </c>
      <c r="C10" s="14">
        <f t="shared" ref="C10:M10" si="1">SUM(C11:C16)</f>
        <v>47060.97666</v>
      </c>
      <c r="D10" s="14">
        <f t="shared" si="1"/>
        <v>27158.644799999998</v>
      </c>
      <c r="E10" s="14">
        <f t="shared" si="1"/>
        <v>43210.918369999999</v>
      </c>
      <c r="F10" s="14">
        <f t="shared" si="1"/>
        <v>30827.203580000001</v>
      </c>
      <c r="G10" s="14">
        <f t="shared" si="1"/>
        <v>31810.560060000003</v>
      </c>
      <c r="H10" s="14">
        <f t="shared" si="1"/>
        <v>34111.247530000001</v>
      </c>
      <c r="I10" s="14">
        <f t="shared" si="1"/>
        <v>31689.229239999997</v>
      </c>
      <c r="J10" s="14">
        <f t="shared" si="1"/>
        <v>35179.2356</v>
      </c>
      <c r="K10" s="14">
        <f t="shared" si="1"/>
        <v>62897.965640000009</v>
      </c>
      <c r="L10" s="14">
        <f t="shared" si="1"/>
        <v>33104.590409999997</v>
      </c>
      <c r="M10" s="14">
        <f t="shared" si="1"/>
        <v>33270.37831</v>
      </c>
      <c r="N10" s="15">
        <f t="shared" si="0"/>
        <v>442362.72342000005</v>
      </c>
    </row>
    <row r="11" spans="1:14" x14ac:dyDescent="0.25">
      <c r="A11" s="16" t="s">
        <v>53</v>
      </c>
      <c r="B11" s="17">
        <f>[2]BASE_TAB_4!B5/1000</f>
        <v>12663.297</v>
      </c>
      <c r="C11" s="17">
        <f>[2]BASE_TAB_4!C5/1000</f>
        <v>30161.727800000001</v>
      </c>
      <c r="D11" s="17">
        <f>[2]BASE_TAB_4!D5/1000</f>
        <v>11204.77533</v>
      </c>
      <c r="E11" s="17">
        <f>[2]BASE_TAB_4!E5/1000</f>
        <v>12314.86148</v>
      </c>
      <c r="F11" s="17">
        <f>[2]BASE_TAB_4!F5/1000</f>
        <v>12143.234520000002</v>
      </c>
      <c r="G11" s="17">
        <f>[2]BASE_TAB_4!G5/1000</f>
        <v>12161.93972</v>
      </c>
      <c r="H11" s="17">
        <f>[2]BASE_TAB_4!H5/1000</f>
        <v>13063.501990000002</v>
      </c>
      <c r="I11" s="17">
        <f>[2]BASE_TAB_4!I5/1000</f>
        <v>12596.795860000002</v>
      </c>
      <c r="J11" s="17">
        <f>[2]BASE_TAB_4!J5/1000</f>
        <v>12475.58423</v>
      </c>
      <c r="K11" s="17">
        <f>[2]BASE_TAB_4!K5/1000</f>
        <v>15118.19594</v>
      </c>
      <c r="L11" s="17">
        <f>[2]BASE_TAB_4!L5/1000</f>
        <v>13425.54544</v>
      </c>
      <c r="M11" s="17">
        <f>[2]BASE_TAB_4!M5/1000</f>
        <v>13274.04017</v>
      </c>
      <c r="N11" s="18">
        <f t="shared" si="0"/>
        <v>170603.49948</v>
      </c>
    </row>
    <row r="12" spans="1:14" x14ac:dyDescent="0.25">
      <c r="A12" s="16" t="s">
        <v>54</v>
      </c>
      <c r="B12" s="17">
        <f>[2]BASE_TAB_4!B6/1000</f>
        <v>7158.8538899999994</v>
      </c>
      <c r="C12" s="17">
        <f>[2]BASE_TAB_4!C6/1000</f>
        <v>6303.16525</v>
      </c>
      <c r="D12" s="17">
        <f>[2]BASE_TAB_4!D6/1000</f>
        <v>4613.66914</v>
      </c>
      <c r="E12" s="17">
        <f>[2]BASE_TAB_4!E6/1000</f>
        <v>5484.4093700000003</v>
      </c>
      <c r="F12" s="17">
        <f>[2]BASE_TAB_4!F6/1000</f>
        <v>5876.6048499999997</v>
      </c>
      <c r="G12" s="17">
        <f>[2]BASE_TAB_4!G6/1000</f>
        <v>7014.8149100000001</v>
      </c>
      <c r="H12" s="17">
        <f>[2]BASE_TAB_4!H6/1000</f>
        <v>6711.8768600000003</v>
      </c>
      <c r="I12" s="17">
        <f>[2]BASE_TAB_4!I6/1000</f>
        <v>6281.4309699999994</v>
      </c>
      <c r="J12" s="17">
        <f>[2]BASE_TAB_4!J6/1000</f>
        <v>8848.3981500000009</v>
      </c>
      <c r="K12" s="17">
        <f>[2]BASE_TAB_4!K6/1000</f>
        <v>7778.4245999999994</v>
      </c>
      <c r="L12" s="17">
        <f>[2]BASE_TAB_4!L6/1000</f>
        <v>5432.5861199999999</v>
      </c>
      <c r="M12" s="17">
        <f>[2]BASE_TAB_4!M6/1000</f>
        <v>6215.3229499999998</v>
      </c>
      <c r="N12" s="18">
        <f t="shared" si="0"/>
        <v>77719.557060000021</v>
      </c>
    </row>
    <row r="13" spans="1:14" x14ac:dyDescent="0.25">
      <c r="A13" s="8" t="s">
        <v>55</v>
      </c>
      <c r="B13" s="17">
        <f>[2]BASE_TAB_4!B4/1000</f>
        <v>1973.7524599999999</v>
      </c>
      <c r="C13" s="17">
        <f>[2]BASE_TAB_4!C4/1000</f>
        <v>2164.0964700000004</v>
      </c>
      <c r="D13" s="17">
        <f>[2]BASE_TAB_4!D4/1000</f>
        <v>1915.06621</v>
      </c>
      <c r="E13" s="17">
        <f>[2]BASE_TAB_4!E4/1000</f>
        <v>2059.9392400000002</v>
      </c>
      <c r="F13" s="17">
        <f>[2]BASE_TAB_4!F4/1000</f>
        <v>2342.9344900000001</v>
      </c>
      <c r="G13" s="17">
        <f>[2]BASE_TAB_4!G4/1000</f>
        <v>1953.6338899999998</v>
      </c>
      <c r="H13" s="17">
        <f>[2]BASE_TAB_4!H4/1000</f>
        <v>2607.2701899999997</v>
      </c>
      <c r="I13" s="17">
        <f>[2]BASE_TAB_4!I4/1000</f>
        <v>2099.6870800000002</v>
      </c>
      <c r="J13" s="17">
        <f>[2]BASE_TAB_4!J4/1000</f>
        <v>2147.5199900000002</v>
      </c>
      <c r="K13" s="17">
        <f>[2]BASE_TAB_4!K4/1000</f>
        <v>1936.8383899999999</v>
      </c>
      <c r="L13" s="17">
        <f>[2]BASE_TAB_4!L4/1000</f>
        <v>2256.9976900000001</v>
      </c>
      <c r="M13" s="17">
        <f>[2]BASE_TAB_4!M4/1000</f>
        <v>2328.30177</v>
      </c>
      <c r="N13" s="18">
        <f t="shared" si="0"/>
        <v>25786.03787</v>
      </c>
    </row>
    <row r="14" spans="1:14" x14ac:dyDescent="0.25">
      <c r="A14" s="8" t="s">
        <v>56</v>
      </c>
      <c r="B14" s="17">
        <f>[2]BASE_TAB_4!B12/1000</f>
        <v>2057.45154</v>
      </c>
      <c r="C14" s="17">
        <f>[2]BASE_TAB_4!C12/1000</f>
        <v>1913.3318200000001</v>
      </c>
      <c r="D14" s="17">
        <f>[2]BASE_TAB_4!D12/1000</f>
        <v>2001.78044</v>
      </c>
      <c r="E14" s="17">
        <f>[2]BASE_TAB_4!E12/1000</f>
        <v>2339.3060099999998</v>
      </c>
      <c r="F14" s="17">
        <f>[2]BASE_TAB_4!F12/1000</f>
        <v>2115.6981600000004</v>
      </c>
      <c r="G14" s="17">
        <f>[2]BASE_TAB_4!G12/1000</f>
        <v>2000.6123500000001</v>
      </c>
      <c r="H14" s="17">
        <f>[2]BASE_TAB_4!H12/1000</f>
        <v>2368.4106900000002</v>
      </c>
      <c r="I14" s="17">
        <f>[2]BASE_TAB_4!I12/1000</f>
        <v>2085.9276</v>
      </c>
      <c r="J14" s="17">
        <f>[2]BASE_TAB_4!J12/1000</f>
        <v>2765.2048599999998</v>
      </c>
      <c r="K14" s="17">
        <f>[2]BASE_TAB_4!K12/1000</f>
        <v>2537.0070000000001</v>
      </c>
      <c r="L14" s="17">
        <f>[2]BASE_TAB_4!L12/1000</f>
        <v>2423.6054700000004</v>
      </c>
      <c r="M14" s="17">
        <f>[2]BASE_TAB_4!M12/1000</f>
        <v>2547.9348599999998</v>
      </c>
      <c r="N14" s="18">
        <f t="shared" si="0"/>
        <v>27156.270799999998</v>
      </c>
    </row>
    <row r="15" spans="1:14" x14ac:dyDescent="0.25">
      <c r="A15" s="8" t="s">
        <v>57</v>
      </c>
      <c r="B15" s="17">
        <f>[2]BASE_TAB_4!B9/1000</f>
        <v>1879.4014</v>
      </c>
      <c r="C15" s="17">
        <f>[2]BASE_TAB_4!C9/1000</f>
        <v>1028.6250600000001</v>
      </c>
      <c r="D15" s="17">
        <f>[2]BASE_TAB_4!D9/1000</f>
        <v>1322.9838</v>
      </c>
      <c r="E15" s="17">
        <f>[2]BASE_TAB_4!E9/1000</f>
        <v>14327.73495</v>
      </c>
      <c r="F15" s="17">
        <f>[2]BASE_TAB_4!F9/1000</f>
        <v>1975.5771599999998</v>
      </c>
      <c r="G15" s="17">
        <f>[2]BASE_TAB_4!G9/1000</f>
        <v>2015.26839</v>
      </c>
      <c r="H15" s="17">
        <f>[2]BASE_TAB_4!H9/1000</f>
        <v>3220.92029</v>
      </c>
      <c r="I15" s="17">
        <f>[2]BASE_TAB_4!I9/1000</f>
        <v>1982.5650600000001</v>
      </c>
      <c r="J15" s="17">
        <f>[2]BASE_TAB_4!J9/1000</f>
        <v>1847.0035800000001</v>
      </c>
      <c r="K15" s="17">
        <f>[2]BASE_TAB_4!K9/1000</f>
        <v>17606.79537</v>
      </c>
      <c r="L15" s="17">
        <f>[2]BASE_TAB_4!L9/1000</f>
        <v>2546.8623700000003</v>
      </c>
      <c r="M15" s="17">
        <f>[2]BASE_TAB_4!M9/1000</f>
        <v>2159.9472599999999</v>
      </c>
      <c r="N15" s="18">
        <f t="shared" si="0"/>
        <v>51913.684690000009</v>
      </c>
    </row>
    <row r="16" spans="1:14" x14ac:dyDescent="0.25">
      <c r="A16" s="8" t="s">
        <v>58</v>
      </c>
      <c r="B16" s="17">
        <f>([2]BASE_TAB_4!B7+[2]BASE_TAB_4!B8+[2]BASE_TAB_4!B10+[2]BASE_TAB_4!B11)/1000</f>
        <v>6309.0169300000007</v>
      </c>
      <c r="C16" s="17">
        <f>([2]BASE_TAB_4!C7+[2]BASE_TAB_4!C8+[2]BASE_TAB_4!C10+[2]BASE_TAB_4!C11)/1000</f>
        <v>5490.0302599999995</v>
      </c>
      <c r="D16" s="17">
        <f>([2]BASE_TAB_4!D7+[2]BASE_TAB_4!D8+[2]BASE_TAB_4!D10+[2]BASE_TAB_4!D11)/1000</f>
        <v>6100.3698800000011</v>
      </c>
      <c r="E16" s="17">
        <f>([2]BASE_TAB_4!E7+[2]BASE_TAB_4!E8+[2]BASE_TAB_4!E10+[2]BASE_TAB_4!E11)/1000</f>
        <v>6684.6673199999996</v>
      </c>
      <c r="F16" s="17">
        <f>([2]BASE_TAB_4!F7+[2]BASE_TAB_4!F8+[2]BASE_TAB_4!F10+[2]BASE_TAB_4!F11)/1000</f>
        <v>6373.1544000000013</v>
      </c>
      <c r="G16" s="17">
        <f>([2]BASE_TAB_4!G7+[2]BASE_TAB_4!G8+[2]BASE_TAB_4!G10+[2]BASE_TAB_4!G11)/1000</f>
        <v>6664.2908000000016</v>
      </c>
      <c r="H16" s="17">
        <f>([2]BASE_TAB_4!H7+[2]BASE_TAB_4!H8+[2]BASE_TAB_4!H10+[2]BASE_TAB_4!H11)/1000</f>
        <v>6139.2675099999988</v>
      </c>
      <c r="I16" s="17">
        <f>([2]BASE_TAB_4!I7+[2]BASE_TAB_4!I8+[2]BASE_TAB_4!I10+[2]BASE_TAB_4!I11)/1000</f>
        <v>6642.8226699999977</v>
      </c>
      <c r="J16" s="17">
        <f>([2]BASE_TAB_4!J7+[2]BASE_TAB_4!J8+[2]BASE_TAB_4!J10+[2]BASE_TAB_4!J11)/1000</f>
        <v>7095.5247899999995</v>
      </c>
      <c r="K16" s="17">
        <f>([2]BASE_TAB_4!K7+[2]BASE_TAB_4!K8+[2]BASE_TAB_4!K10+[2]BASE_TAB_4!K11)/1000</f>
        <v>17920.704340000008</v>
      </c>
      <c r="L16" s="17">
        <f>([2]BASE_TAB_4!L7+[2]BASE_TAB_4!L8+[2]BASE_TAB_4!L10+[2]BASE_TAB_4!L11)/1000</f>
        <v>7018.9933199999969</v>
      </c>
      <c r="M16" s="17">
        <f>([2]BASE_TAB_4!M7+[2]BASE_TAB_4!M8+[2]BASE_TAB_4!M10+[2]BASE_TAB_4!M11)/1000</f>
        <v>6744.8312999999998</v>
      </c>
      <c r="N16" s="18">
        <f t="shared" si="0"/>
        <v>89183.673520000011</v>
      </c>
    </row>
    <row r="17" spans="1:14" x14ac:dyDescent="0.25">
      <c r="A17" s="7" t="s">
        <v>59</v>
      </c>
      <c r="B17" s="14">
        <f>SUM(B18:B26)</f>
        <v>63819.763620000005</v>
      </c>
      <c r="C17" s="14">
        <f t="shared" ref="C17:M17" si="2">SUM(C18:C26)</f>
        <v>50596.715770000003</v>
      </c>
      <c r="D17" s="14">
        <f t="shared" si="2"/>
        <v>54179.907010000003</v>
      </c>
      <c r="E17" s="14">
        <f t="shared" si="2"/>
        <v>66229.383730000001</v>
      </c>
      <c r="F17" s="14">
        <f t="shared" si="2"/>
        <v>55641.17396</v>
      </c>
      <c r="G17" s="14">
        <f t="shared" si="2"/>
        <v>61479.203629999996</v>
      </c>
      <c r="H17" s="14">
        <f t="shared" si="2"/>
        <v>57105.079469999997</v>
      </c>
      <c r="I17" s="14">
        <f t="shared" si="2"/>
        <v>57119.805760000003</v>
      </c>
      <c r="J17" s="14">
        <f t="shared" si="2"/>
        <v>58926.980640000002</v>
      </c>
      <c r="K17" s="14">
        <f t="shared" si="2"/>
        <v>68328.522729999997</v>
      </c>
      <c r="L17" s="14">
        <f t="shared" si="2"/>
        <v>67996.043090000006</v>
      </c>
      <c r="M17" s="14">
        <f t="shared" si="2"/>
        <v>74175.595390000002</v>
      </c>
      <c r="N17" s="15">
        <f t="shared" si="0"/>
        <v>735598.17480000004</v>
      </c>
    </row>
    <row r="18" spans="1:14" x14ac:dyDescent="0.25">
      <c r="A18" s="16" t="s">
        <v>57</v>
      </c>
      <c r="B18" s="17">
        <f>[2]BASE_TAB_4!B20/1000</f>
        <v>9719.1481599999988</v>
      </c>
      <c r="C18" s="17">
        <f>[2]BASE_TAB_4!C20/1000</f>
        <v>9144.0978100000011</v>
      </c>
      <c r="D18" s="17">
        <f>[2]BASE_TAB_4!D20/1000</f>
        <v>8518.9602900000009</v>
      </c>
      <c r="E18" s="17">
        <f>[2]BASE_TAB_4!E20/1000</f>
        <v>11607.396060000001</v>
      </c>
      <c r="F18" s="17">
        <f>[2]BASE_TAB_4!F20/1000</f>
        <v>9884.129560000003</v>
      </c>
      <c r="G18" s="17">
        <f>[2]BASE_TAB_4!G20/1000</f>
        <v>10758.474880000002</v>
      </c>
      <c r="H18" s="17">
        <f>[2]BASE_TAB_4!H20/1000</f>
        <v>9141.4064699999999</v>
      </c>
      <c r="I18" s="17">
        <f>[2]BASE_TAB_4!I20/1000</f>
        <v>9924.4481599999999</v>
      </c>
      <c r="J18" s="17">
        <f>[2]BASE_TAB_4!J20/1000</f>
        <v>10541.498249999999</v>
      </c>
      <c r="K18" s="17">
        <f>[2]BASE_TAB_4!K20/1000</f>
        <v>12765.511160000002</v>
      </c>
      <c r="L18" s="17">
        <f>[2]BASE_TAB_4!L20/1000</f>
        <v>9341.6974900000023</v>
      </c>
      <c r="M18" s="17">
        <f>[2]BASE_TAB_4!M20/1000</f>
        <v>8554.6778300000005</v>
      </c>
      <c r="N18" s="18">
        <f t="shared" si="0"/>
        <v>119901.44612000002</v>
      </c>
    </row>
    <row r="19" spans="1:14" x14ac:dyDescent="0.25">
      <c r="A19" s="16" t="s">
        <v>55</v>
      </c>
      <c r="B19" s="17">
        <f>[2]BASE_TAB_4!B14/1000</f>
        <v>15298.75654</v>
      </c>
      <c r="C19" s="17">
        <f>[2]BASE_TAB_4!C14/1000</f>
        <v>11974.758460000001</v>
      </c>
      <c r="D19" s="17">
        <f>[2]BASE_TAB_4!D14/1000</f>
        <v>15072.88293</v>
      </c>
      <c r="E19" s="17">
        <f>[2]BASE_TAB_4!E14/1000</f>
        <v>18600.571889999999</v>
      </c>
      <c r="F19" s="17">
        <f>[2]BASE_TAB_4!F14/1000</f>
        <v>13075.239199999998</v>
      </c>
      <c r="G19" s="17">
        <f>[2]BASE_TAB_4!G14/1000</f>
        <v>13066.88125</v>
      </c>
      <c r="H19" s="17">
        <f>[2]BASE_TAB_4!H14/1000</f>
        <v>13376.337510000001</v>
      </c>
      <c r="I19" s="17">
        <f>[2]BASE_TAB_4!I14/1000</f>
        <v>13486.087270000002</v>
      </c>
      <c r="J19" s="17">
        <f>[2]BASE_TAB_4!J14/1000</f>
        <v>14537.466700000003</v>
      </c>
      <c r="K19" s="17">
        <f>[2]BASE_TAB_4!K14/1000</f>
        <v>14477.345999999998</v>
      </c>
      <c r="L19" s="17">
        <f>[2]BASE_TAB_4!L14/1000</f>
        <v>13029.868310000002</v>
      </c>
      <c r="M19" s="17">
        <f>[2]BASE_TAB_4!M14/1000</f>
        <v>15540.458240000002</v>
      </c>
      <c r="N19" s="18">
        <f t="shared" si="0"/>
        <v>171536.65429999999</v>
      </c>
    </row>
    <row r="20" spans="1:14" x14ac:dyDescent="0.25">
      <c r="A20" s="16" t="s">
        <v>53</v>
      </c>
      <c r="B20" s="17">
        <f>[2]BASE_TAB_4!B16/1000</f>
        <v>12749.013329999998</v>
      </c>
      <c r="C20" s="17">
        <f>[2]BASE_TAB_4!C16/1000</f>
        <v>8917.2591399999983</v>
      </c>
      <c r="D20" s="17">
        <f>[2]BASE_TAB_4!D16/1000</f>
        <v>9248.7436500000003</v>
      </c>
      <c r="E20" s="17">
        <f>[2]BASE_TAB_4!E16/1000</f>
        <v>10111.99804</v>
      </c>
      <c r="F20" s="17">
        <f>[2]BASE_TAB_4!F16/1000</f>
        <v>10419.845670000001</v>
      </c>
      <c r="G20" s="17">
        <f>[2]BASE_TAB_4!G16/1000</f>
        <v>10883.865409999999</v>
      </c>
      <c r="H20" s="17">
        <f>[2]BASE_TAB_4!H16/1000</f>
        <v>11788.75369</v>
      </c>
      <c r="I20" s="17">
        <f>[2]BASE_TAB_4!I16/1000</f>
        <v>9986.7847199999997</v>
      </c>
      <c r="J20" s="17">
        <f>[2]BASE_TAB_4!J16/1000</f>
        <v>10566.312740000001</v>
      </c>
      <c r="K20" s="17">
        <f>[2]BASE_TAB_4!K16/1000</f>
        <v>11126.531339999998</v>
      </c>
      <c r="L20" s="17">
        <f>[2]BASE_TAB_4!L16/1000</f>
        <v>14697.442819999998</v>
      </c>
      <c r="M20" s="17">
        <f>[2]BASE_TAB_4!M16/1000</f>
        <v>11348.666249999998</v>
      </c>
      <c r="N20" s="18">
        <f t="shared" si="0"/>
        <v>131845.21679999999</v>
      </c>
    </row>
    <row r="21" spans="1:14" x14ac:dyDescent="0.25">
      <c r="A21" s="16" t="s">
        <v>60</v>
      </c>
      <c r="B21" s="17">
        <f>([2]BASE_TAB_4!B23)/1000</f>
        <v>2371.2590700000042</v>
      </c>
      <c r="C21" s="17">
        <f>([2]BASE_TAB_4!C23)/1000</f>
        <v>816.8482499999991</v>
      </c>
      <c r="D21" s="17">
        <f>([2]BASE_TAB_4!D23)/1000</f>
        <v>1053.5702799999997</v>
      </c>
      <c r="E21" s="17">
        <f>([2]BASE_TAB_4!E23)/1000</f>
        <v>1781.8874300000007</v>
      </c>
      <c r="F21" s="17">
        <f>[3]TAB4.2_2010!$F$21</f>
        <v>1269.5779599999989</v>
      </c>
      <c r="G21" s="17">
        <f>([2]BASE_TAB_4!G23)/1000</f>
        <v>2147.9996999999985</v>
      </c>
      <c r="H21" s="17">
        <f>([2]BASE_TAB_4!H23)/1000</f>
        <v>1086.2761099999993</v>
      </c>
      <c r="I21" s="17">
        <f>([2]BASE_TAB_4!I23)/1000</f>
        <v>873.34094999999922</v>
      </c>
      <c r="J21" s="17">
        <f>([2]BASE_TAB_4!J23)/1000</f>
        <v>988.98318000000063</v>
      </c>
      <c r="K21" s="17">
        <f>([2]BASE_TAB_4!K23)/1000</f>
        <v>2505.6553600000002</v>
      </c>
      <c r="L21" s="17">
        <f>([2]BASE_TAB_4!L23)/1000</f>
        <v>3946.98639</v>
      </c>
      <c r="M21" s="17">
        <f>([2]BASE_TAB_4!M23)/1000</f>
        <v>1982.09331</v>
      </c>
      <c r="N21" s="17">
        <f>([2]BASE_TAB_4!N23)/1000</f>
        <v>1692.1478599999998</v>
      </c>
    </row>
    <row r="22" spans="1:14" x14ac:dyDescent="0.25">
      <c r="A22" s="16" t="s">
        <v>61</v>
      </c>
      <c r="B22" s="17">
        <f>[2]BASE_TAB_4!B15/1000</f>
        <v>3369.3078599999999</v>
      </c>
      <c r="C22" s="17">
        <f>[2]BASE_TAB_4!C15/1000</f>
        <v>3599.2292900000002</v>
      </c>
      <c r="D22" s="17">
        <f>[2]BASE_TAB_4!D15/1000</f>
        <v>3152.2678900000001</v>
      </c>
      <c r="E22" s="17">
        <f>[2]BASE_TAB_4!E15/1000</f>
        <v>3205.2245600000001</v>
      </c>
      <c r="F22" s="17">
        <f>[2]BASE_TAB_4!F15/1000</f>
        <v>3263.71819</v>
      </c>
      <c r="G22" s="17">
        <f>[2]BASE_TAB_4!G15/1000</f>
        <v>3293.9371499999997</v>
      </c>
      <c r="H22" s="17">
        <f>[2]BASE_TAB_4!H15/1000</f>
        <v>3423.0762799999998</v>
      </c>
      <c r="I22" s="17">
        <f>[2]BASE_TAB_4!I15/1000</f>
        <v>3571.1539700000003</v>
      </c>
      <c r="J22" s="17">
        <f>[2]BASE_TAB_4!J15/1000</f>
        <v>3355.3189900000002</v>
      </c>
      <c r="K22" s="17">
        <f>[2]BASE_TAB_4!K15/1000</f>
        <v>5946.295720000001</v>
      </c>
      <c r="L22" s="17">
        <f>[2]BASE_TAB_4!L15/1000</f>
        <v>3572.0361600000001</v>
      </c>
      <c r="M22" s="17">
        <f>[2]BASE_TAB_4!M15/1000</f>
        <v>4228.7149900000004</v>
      </c>
      <c r="N22" s="18">
        <f t="shared" si="0"/>
        <v>43980.281050000005</v>
      </c>
    </row>
    <row r="23" spans="1:14" x14ac:dyDescent="0.25">
      <c r="A23" s="16" t="s">
        <v>62</v>
      </c>
      <c r="B23" s="17">
        <f>[2]BASE_TAB_4!B17/1000</f>
        <v>6759.74143</v>
      </c>
      <c r="C23" s="17">
        <f>[2]BASE_TAB_4!C17/1000</f>
        <v>5962.3033299999997</v>
      </c>
      <c r="D23" s="17">
        <f>[2]BASE_TAB_4!D17/1000</f>
        <v>5127.51404</v>
      </c>
      <c r="E23" s="17">
        <f>[2]BASE_TAB_4!E17/1000</f>
        <v>7049.2210599999999</v>
      </c>
      <c r="F23" s="17">
        <f>[2]BASE_TAB_4!F17/1000</f>
        <v>5549.58122</v>
      </c>
      <c r="G23" s="17">
        <f>[2]BASE_TAB_4!G17/1000</f>
        <v>7793.9699900000005</v>
      </c>
      <c r="H23" s="17">
        <f>[2]BASE_TAB_4!H17/1000</f>
        <v>5536.0644699999993</v>
      </c>
      <c r="I23" s="17">
        <f>[2]BASE_TAB_4!I17/1000</f>
        <v>6465.59573</v>
      </c>
      <c r="J23" s="17">
        <f>[2]BASE_TAB_4!J17/1000</f>
        <v>6579.0771100000002</v>
      </c>
      <c r="K23" s="17">
        <f>[2]BASE_TAB_4!K17/1000</f>
        <v>6587.8248300000005</v>
      </c>
      <c r="L23" s="17">
        <f>[2]BASE_TAB_4!L17/1000</f>
        <v>7179.2504300000001</v>
      </c>
      <c r="M23" s="17">
        <f>[2]BASE_TAB_4!M17/1000</f>
        <v>6485.1871100000008</v>
      </c>
      <c r="N23" s="18">
        <f t="shared" si="0"/>
        <v>77075.330749999994</v>
      </c>
    </row>
    <row r="24" spans="1:14" x14ac:dyDescent="0.25">
      <c r="A24" s="16" t="s">
        <v>63</v>
      </c>
      <c r="B24" s="17">
        <f>[2]BASE_TAB_4!B18/1000</f>
        <v>3499.7656200000001</v>
      </c>
      <c r="C24" s="17">
        <f>[2]BASE_TAB_4!C18/1000</f>
        <v>1826.6225099999999</v>
      </c>
      <c r="D24" s="17">
        <f>[2]BASE_TAB_4!D18/1000</f>
        <v>2197.25171</v>
      </c>
      <c r="E24" s="17">
        <f>[2]BASE_TAB_4!E18/1000</f>
        <v>3265.9684300000004</v>
      </c>
      <c r="F24" s="17">
        <f>[2]BASE_TAB_4!F18/1000</f>
        <v>3331.31819</v>
      </c>
      <c r="G24" s="17">
        <f>[2]BASE_TAB_4!G18/1000</f>
        <v>3263.6259500000001</v>
      </c>
      <c r="H24" s="17">
        <f>[2]BASE_TAB_4!H18/1000</f>
        <v>2980.1454900000003</v>
      </c>
      <c r="I24" s="17">
        <f>[2]BASE_TAB_4!I18/1000</f>
        <v>3336.2766099999999</v>
      </c>
      <c r="J24" s="17">
        <f>[2]BASE_TAB_4!J18/1000</f>
        <v>2931.8627200000001</v>
      </c>
      <c r="K24" s="17">
        <f>[2]BASE_TAB_4!K18/1000</f>
        <v>3177.6197700000002</v>
      </c>
      <c r="L24" s="17">
        <f>[2]BASE_TAB_4!L18/1000</f>
        <v>2901.8342599999996</v>
      </c>
      <c r="M24" s="17">
        <f>[2]BASE_TAB_4!M18/1000</f>
        <v>3928.0789500000001</v>
      </c>
      <c r="N24" s="18">
        <f t="shared" si="0"/>
        <v>36640.370210000001</v>
      </c>
    </row>
    <row r="25" spans="1:14" x14ac:dyDescent="0.25">
      <c r="A25" s="8" t="s">
        <v>64</v>
      </c>
      <c r="B25" s="17">
        <f>[2]BASE_TAB_4!B19/1000</f>
        <v>2304.2142699999999</v>
      </c>
      <c r="C25" s="17">
        <f>[2]BASE_TAB_4!C19/1000</f>
        <v>2841.7214100000001</v>
      </c>
      <c r="D25" s="17">
        <f>[2]BASE_TAB_4!D19/1000</f>
        <v>3201.2697200000002</v>
      </c>
      <c r="E25" s="17">
        <f>[2]BASE_TAB_4!E19/1000</f>
        <v>3580.3666600000001</v>
      </c>
      <c r="F25" s="17">
        <f>[2]BASE_TAB_4!F19/1000</f>
        <v>2942.64615</v>
      </c>
      <c r="G25" s="17">
        <f>[2]BASE_TAB_4!G19/1000</f>
        <v>3654.4521600000003</v>
      </c>
      <c r="H25" s="17">
        <f>[2]BASE_TAB_4!H19/1000</f>
        <v>3476.1532599999996</v>
      </c>
      <c r="I25" s="17">
        <f>[2]BASE_TAB_4!I19/1000</f>
        <v>3135.8854300000003</v>
      </c>
      <c r="J25" s="17">
        <f>[2]BASE_TAB_4!J19/1000</f>
        <v>3342.26379</v>
      </c>
      <c r="K25" s="17">
        <f>[2]BASE_TAB_4!K19/1000</f>
        <v>3679.6642700000002</v>
      </c>
      <c r="L25" s="17">
        <f>[2]BASE_TAB_4!L19/1000</f>
        <v>3211.1401700000001</v>
      </c>
      <c r="M25" s="17">
        <f>[2]BASE_TAB_4!M19/1000</f>
        <v>5119.4291900000007</v>
      </c>
      <c r="N25" s="18">
        <f t="shared" si="0"/>
        <v>40489.206480000008</v>
      </c>
    </row>
    <row r="26" spans="1:14" x14ac:dyDescent="0.25">
      <c r="A26" s="8" t="s">
        <v>58</v>
      </c>
      <c r="B26" s="17">
        <f>([2]BASE_TAB_4!B22+[2]BASE_TAB_4!B21+[2]BASE_TAB_4!B24)/1000</f>
        <v>7748.5573400000021</v>
      </c>
      <c r="C26" s="17">
        <f>([2]BASE_TAB_4!C22+[2]BASE_TAB_4!C21+[2]BASE_TAB_4!C24)/1000</f>
        <v>5513.8755699999992</v>
      </c>
      <c r="D26" s="17">
        <f>([2]BASE_TAB_4!D22+[2]BASE_TAB_4!D21+[2]BASE_TAB_4!D24)/1000</f>
        <v>6607.4465</v>
      </c>
      <c r="E26" s="17">
        <f>([2]BASE_TAB_4!E22+[2]BASE_TAB_4!E21+[2]BASE_TAB_4!E24)/1000</f>
        <v>7026.7496000000019</v>
      </c>
      <c r="F26" s="17">
        <f>([2]BASE_TAB_4!F22+[2]BASE_TAB_4!F21+[2]BASE_TAB_4!F24)/1000</f>
        <v>5905.1178200000004</v>
      </c>
      <c r="G26" s="17">
        <f>([2]BASE_TAB_4!G22+[2]BASE_TAB_4!G21+[2]BASE_TAB_4!G24)/1000</f>
        <v>6615.9971400000004</v>
      </c>
      <c r="H26" s="17">
        <f>([2]BASE_TAB_4!H22+[2]BASE_TAB_4!H21+[2]BASE_TAB_4!H24)/1000</f>
        <v>6296.8661900000006</v>
      </c>
      <c r="I26" s="17">
        <f>([2]BASE_TAB_4!I22+[2]BASE_TAB_4!I21+[2]BASE_TAB_4!I24)/1000</f>
        <v>6340.2329199999986</v>
      </c>
      <c r="J26" s="17">
        <f>([2]BASE_TAB_4!J22+[2]BASE_TAB_4!J21+[2]BASE_TAB_4!J24)/1000</f>
        <v>6084.1971600000015</v>
      </c>
      <c r="K26" s="17">
        <f>([2]BASE_TAB_4!K22+[2]BASE_TAB_4!K21+[2]BASE_TAB_4!K24)/1000</f>
        <v>8062.0742800000016</v>
      </c>
      <c r="L26" s="17">
        <f>([2]BASE_TAB_4!L22+[2]BASE_TAB_4!L21+[2]BASE_TAB_4!L24)/1000</f>
        <v>10115.787060000002</v>
      </c>
      <c r="M26" s="17">
        <f>([2]BASE_TAB_4!M22+[2]BASE_TAB_4!M21+[2]BASE_TAB_4!M24)/1000</f>
        <v>16988.289519999998</v>
      </c>
      <c r="N26" s="18">
        <f t="shared" si="0"/>
        <v>93305.191100000025</v>
      </c>
    </row>
    <row r="27" spans="1:14" x14ac:dyDescent="0.25">
      <c r="A27" s="7" t="s">
        <v>65</v>
      </c>
      <c r="B27" s="14">
        <f>SUM(B28:B36)</f>
        <v>88291.879000000001</v>
      </c>
      <c r="C27" s="14">
        <f t="shared" ref="C27:M27" si="3">SUM(C28:C36)</f>
        <v>64693.859299999996</v>
      </c>
      <c r="D27" s="14">
        <f t="shared" si="3"/>
        <v>59874.74</v>
      </c>
      <c r="E27" s="14">
        <f t="shared" si="3"/>
        <v>65789.11523000001</v>
      </c>
      <c r="F27" s="14">
        <f t="shared" si="3"/>
        <v>64365.815749999994</v>
      </c>
      <c r="G27" s="14">
        <f t="shared" si="3"/>
        <v>68381.542669999995</v>
      </c>
      <c r="H27" s="14">
        <f t="shared" si="3"/>
        <v>72668.724280000009</v>
      </c>
      <c r="I27" s="14">
        <f t="shared" si="3"/>
        <v>74123.599249999999</v>
      </c>
      <c r="J27" s="14">
        <f t="shared" si="3"/>
        <v>70885.935320000019</v>
      </c>
      <c r="K27" s="14">
        <f t="shared" si="3"/>
        <v>65292.374740000007</v>
      </c>
      <c r="L27" s="14">
        <f t="shared" si="3"/>
        <v>71822.068190000005</v>
      </c>
      <c r="M27" s="14">
        <f t="shared" si="3"/>
        <v>74350.010249999992</v>
      </c>
      <c r="N27" s="15">
        <f t="shared" si="0"/>
        <v>840539.66398000019</v>
      </c>
    </row>
    <row r="28" spans="1:14" x14ac:dyDescent="0.25">
      <c r="A28" s="16" t="s">
        <v>66</v>
      </c>
      <c r="B28" s="17">
        <f>[2]BASE_TAB_4!B37/1000</f>
        <v>20677.114980000002</v>
      </c>
      <c r="C28" s="17">
        <f>[2]BASE_TAB_4!C37/1000</f>
        <v>11641.47316</v>
      </c>
      <c r="D28" s="17">
        <f>[2]BASE_TAB_4!D37/1000</f>
        <v>9043.2168899999997</v>
      </c>
      <c r="E28" s="17">
        <f>[2]BASE_TAB_4!E37/1000</f>
        <v>10706.865250000001</v>
      </c>
      <c r="F28" s="17">
        <f>[2]BASE_TAB_4!F37/1000</f>
        <v>10011.21458</v>
      </c>
      <c r="G28" s="17">
        <f>[2]BASE_TAB_4!G37/1000</f>
        <v>12600.827149999999</v>
      </c>
      <c r="H28" s="17">
        <f>[2]BASE_TAB_4!H37/1000</f>
        <v>12905.701290000001</v>
      </c>
      <c r="I28" s="17">
        <f>[2]BASE_TAB_4!I37/1000</f>
        <v>14642.731990000002</v>
      </c>
      <c r="J28" s="17">
        <f>[2]BASE_TAB_4!J37/1000</f>
        <v>13487.33302</v>
      </c>
      <c r="K28" s="17">
        <f>[2]BASE_TAB_4!K37/1000</f>
        <v>10674.078800000001</v>
      </c>
      <c r="L28" s="17">
        <f>[2]BASE_TAB_4!L37/1000</f>
        <v>12449.74646</v>
      </c>
      <c r="M28" s="17">
        <f>[2]BASE_TAB_4!M37/1000</f>
        <v>12759.361429999999</v>
      </c>
      <c r="N28" s="18">
        <f t="shared" si="0"/>
        <v>151599.66500000001</v>
      </c>
    </row>
    <row r="29" spans="1:14" x14ac:dyDescent="0.25">
      <c r="A29" s="16" t="s">
        <v>67</v>
      </c>
      <c r="B29" s="17">
        <f>[2]BASE_TAB_4!B29/1000</f>
        <v>17474.850650000004</v>
      </c>
      <c r="C29" s="17">
        <f>[2]BASE_TAB_4!C29/1000</f>
        <v>15787.166489999996</v>
      </c>
      <c r="D29" s="17">
        <f>[2]BASE_TAB_4!D29/1000</f>
        <v>14731.548869999999</v>
      </c>
      <c r="E29" s="17">
        <f>[2]BASE_TAB_4!E29/1000</f>
        <v>15639.229080000001</v>
      </c>
      <c r="F29" s="17">
        <f>[2]BASE_TAB_4!F29/1000</f>
        <v>16619.366999999998</v>
      </c>
      <c r="G29" s="17">
        <f>[2]BASE_TAB_4!G29/1000</f>
        <v>14258.208600000002</v>
      </c>
      <c r="H29" s="17">
        <f>[2]BASE_TAB_4!H29/1000</f>
        <v>17620.86247</v>
      </c>
      <c r="I29" s="17">
        <f>[2]BASE_TAB_4!I29/1000</f>
        <v>17603.901879999998</v>
      </c>
      <c r="J29" s="17">
        <f>[2]BASE_TAB_4!J29/1000</f>
        <v>16093.920289999998</v>
      </c>
      <c r="K29" s="17">
        <f>[2]BASE_TAB_4!K29/1000</f>
        <v>15418.44339</v>
      </c>
      <c r="L29" s="17">
        <f>[2]BASE_TAB_4!L29/1000</f>
        <v>17994.314050000001</v>
      </c>
      <c r="M29" s="17">
        <f>[2]BASE_TAB_4!M29/1000</f>
        <v>16089.646269999997</v>
      </c>
      <c r="N29" s="18">
        <f t="shared" si="0"/>
        <v>195331.45904000002</v>
      </c>
    </row>
    <row r="30" spans="1:14" x14ac:dyDescent="0.25">
      <c r="A30" s="16" t="s">
        <v>68</v>
      </c>
      <c r="B30" s="17">
        <f>[2]BASE_TAB_4!B30/1000</f>
        <v>6346.8852300000008</v>
      </c>
      <c r="C30" s="17">
        <f>[2]BASE_TAB_4!C30/1000</f>
        <v>3010.5363399999997</v>
      </c>
      <c r="D30" s="17">
        <f>[2]BASE_TAB_4!D30/1000</f>
        <v>2546.2032000000004</v>
      </c>
      <c r="E30" s="17">
        <f>[2]BASE_TAB_4!E30/1000</f>
        <v>3578.4438300000002</v>
      </c>
      <c r="F30" s="17">
        <f>[2]BASE_TAB_4!F30/1000</f>
        <v>3344.3625699999998</v>
      </c>
      <c r="G30" s="17">
        <f>[2]BASE_TAB_4!G30/1000</f>
        <v>3107.65789</v>
      </c>
      <c r="H30" s="17">
        <f>[2]BASE_TAB_4!H30/1000</f>
        <v>3500.5013900000004</v>
      </c>
      <c r="I30" s="17">
        <f>[2]BASE_TAB_4!I30/1000</f>
        <v>3478.1761200000001</v>
      </c>
      <c r="J30" s="17">
        <f>[2]BASE_TAB_4!J30/1000</f>
        <v>3001.3602799999999</v>
      </c>
      <c r="K30" s="17">
        <f>[2]BASE_TAB_4!K30/1000</f>
        <v>2647.4464700000003</v>
      </c>
      <c r="L30" s="17">
        <f>[2]BASE_TAB_4!L30/1000</f>
        <v>3752.1114900000002</v>
      </c>
      <c r="M30" s="17">
        <f>[2]BASE_TAB_4!M30/1000</f>
        <v>3301.5611899999999</v>
      </c>
      <c r="N30" s="18">
        <f t="shared" si="0"/>
        <v>41615.246000000006</v>
      </c>
    </row>
    <row r="31" spans="1:14" x14ac:dyDescent="0.25">
      <c r="A31" s="16" t="s">
        <v>69</v>
      </c>
      <c r="B31" s="17">
        <f>[2]BASE_TAB_4!B33/1000</f>
        <v>6671.7811500000007</v>
      </c>
      <c r="C31" s="17">
        <f>[2]BASE_TAB_4!C33/1000</f>
        <v>6297.01253</v>
      </c>
      <c r="D31" s="17">
        <f>[2]BASE_TAB_4!D33/1000</f>
        <v>5218.8624</v>
      </c>
      <c r="E31" s="17">
        <f>[2]BASE_TAB_4!E33/1000</f>
        <v>6041.3691100000005</v>
      </c>
      <c r="F31" s="17">
        <f>[2]BASE_TAB_4!F33/1000</f>
        <v>4969.9880700000003</v>
      </c>
      <c r="G31" s="17">
        <f>[2]BASE_TAB_4!G33/1000</f>
        <v>6014.04007</v>
      </c>
      <c r="H31" s="17">
        <f>[2]BASE_TAB_4!H33/1000</f>
        <v>5720.9955999999993</v>
      </c>
      <c r="I31" s="17">
        <f>[2]BASE_TAB_4!I33/1000</f>
        <v>5766.3451599999999</v>
      </c>
      <c r="J31" s="17">
        <f>[2]BASE_TAB_4!J33/1000</f>
        <v>5636.4198499999993</v>
      </c>
      <c r="K31" s="17">
        <f>[2]BASE_TAB_4!K33/1000</f>
        <v>6005.7322199999999</v>
      </c>
      <c r="L31" s="17">
        <f>[2]BASE_TAB_4!L33/1000</f>
        <v>6000.3857600000001</v>
      </c>
      <c r="M31" s="17">
        <f>[2]BASE_TAB_4!M33/1000</f>
        <v>6736.6480899999997</v>
      </c>
      <c r="N31" s="18">
        <f t="shared" si="0"/>
        <v>71079.580009999991</v>
      </c>
    </row>
    <row r="32" spans="1:14" x14ac:dyDescent="0.25">
      <c r="A32" s="16" t="s">
        <v>60</v>
      </c>
      <c r="B32" s="17">
        <f>[2]BASE_TAB_4!B35/1000</f>
        <v>10516.884960000001</v>
      </c>
      <c r="C32" s="17">
        <f>[2]BASE_TAB_4!C35/1000</f>
        <v>4984.9594800000004</v>
      </c>
      <c r="D32" s="17">
        <f>[2]BASE_TAB_4!D35/1000</f>
        <v>5732.9444899999999</v>
      </c>
      <c r="E32" s="17">
        <f>[2]BASE_TAB_4!E35/1000</f>
        <v>6113.1939700000003</v>
      </c>
      <c r="F32" s="17">
        <f>[2]BASE_TAB_4!F35/1000</f>
        <v>5254.1464100000003</v>
      </c>
      <c r="G32" s="17">
        <f>[2]BASE_TAB_4!G35/1000</f>
        <v>6556.4752899999994</v>
      </c>
      <c r="H32" s="17">
        <f>[2]BASE_TAB_4!H35/1000</f>
        <v>7545.4012499999999</v>
      </c>
      <c r="I32" s="17">
        <f>[2]BASE_TAB_4!I35/1000</f>
        <v>6001.6474500000004</v>
      </c>
      <c r="J32" s="17">
        <f>[2]BASE_TAB_4!J35/1000</f>
        <v>6713.1600900000012</v>
      </c>
      <c r="K32" s="17">
        <f>[2]BASE_TAB_4!K35/1000</f>
        <v>6436.4853100000009</v>
      </c>
      <c r="L32" s="17">
        <f>[2]BASE_TAB_4!L35/1000</f>
        <v>5862.7052200000007</v>
      </c>
      <c r="M32" s="17">
        <f>[2]BASE_TAB_4!M35/1000</f>
        <v>8806.0957500000004</v>
      </c>
      <c r="N32" s="18">
        <f t="shared" si="0"/>
        <v>80524.099670000025</v>
      </c>
    </row>
    <row r="33" spans="1:14" x14ac:dyDescent="0.25">
      <c r="A33" s="8" t="s">
        <v>64</v>
      </c>
      <c r="B33" s="17">
        <f>[2]BASE_TAB_4!B31/1000</f>
        <v>5083.9938099999999</v>
      </c>
      <c r="C33" s="17">
        <f>[2]BASE_TAB_4!C31/1000</f>
        <v>5778.0630899999996</v>
      </c>
      <c r="D33" s="17">
        <f>[2]BASE_TAB_4!D31/1000</f>
        <v>5947.9517999999998</v>
      </c>
      <c r="E33" s="17">
        <f>[2]BASE_TAB_4!E31/1000</f>
        <v>6184.5058100000015</v>
      </c>
      <c r="F33" s="17">
        <f>[2]BASE_TAB_4!F31/1000</f>
        <v>5839.6844499999997</v>
      </c>
      <c r="G33" s="17">
        <f>[2]BASE_TAB_4!G31/1000</f>
        <v>6576.9525900000008</v>
      </c>
      <c r="H33" s="17">
        <f>[2]BASE_TAB_4!H31/1000</f>
        <v>6292.0949799999989</v>
      </c>
      <c r="I33" s="17">
        <f>[2]BASE_TAB_4!I31/1000</f>
        <v>7079.0357200000008</v>
      </c>
      <c r="J33" s="17">
        <f>[2]BASE_TAB_4!J31/1000</f>
        <v>6427.0801899999997</v>
      </c>
      <c r="K33" s="17">
        <f>[2]BASE_TAB_4!K31/1000</f>
        <v>6422.0563800000009</v>
      </c>
      <c r="L33" s="17">
        <f>[2]BASE_TAB_4!L31/1000</f>
        <v>6759.1190800000004</v>
      </c>
      <c r="M33" s="17">
        <f>[2]BASE_TAB_4!M31/1000</f>
        <v>7366.2729800000006</v>
      </c>
      <c r="N33" s="18">
        <f t="shared" si="0"/>
        <v>75756.810880000005</v>
      </c>
    </row>
    <row r="34" spans="1:14" x14ac:dyDescent="0.25">
      <c r="A34" s="8" t="s">
        <v>57</v>
      </c>
      <c r="B34" s="17">
        <f>[2]BASE_TAB_4!B32/1000</f>
        <v>1963.33484</v>
      </c>
      <c r="C34" s="17">
        <f>[2]BASE_TAB_4!C32/1000</f>
        <v>2255.7427200000002</v>
      </c>
      <c r="D34" s="17">
        <f>[2]BASE_TAB_4!D32/1000</f>
        <v>2107.6907200000001</v>
      </c>
      <c r="E34" s="17">
        <f>[2]BASE_TAB_4!E32/1000</f>
        <v>2424.94092</v>
      </c>
      <c r="F34" s="17">
        <f>[2]BASE_TAB_4!F32/1000</f>
        <v>2714.6399100000003</v>
      </c>
      <c r="G34" s="17">
        <f>[2]BASE_TAB_4!G32/1000</f>
        <v>2708.6933899999999</v>
      </c>
      <c r="H34" s="17">
        <f>[2]BASE_TAB_4!H32/1000</f>
        <v>2575.2935499999999</v>
      </c>
      <c r="I34" s="17">
        <f>[2]BASE_TAB_4!I32/1000</f>
        <v>2993.2356400000003</v>
      </c>
      <c r="J34" s="17">
        <f>[2]BASE_TAB_4!J32/1000</f>
        <v>3169.5072700000001</v>
      </c>
      <c r="K34" s="17">
        <f>[2]BASE_TAB_4!K32/1000</f>
        <v>3117.2937099999999</v>
      </c>
      <c r="L34" s="17">
        <f>[2]BASE_TAB_4!L32/1000</f>
        <v>2571.67569</v>
      </c>
      <c r="M34" s="17">
        <f>[2]BASE_TAB_4!M32/1000</f>
        <v>2852.2119900000002</v>
      </c>
      <c r="N34" s="18">
        <f t="shared" si="0"/>
        <v>31454.260349999997</v>
      </c>
    </row>
    <row r="35" spans="1:14" x14ac:dyDescent="0.25">
      <c r="A35" s="8" t="s">
        <v>77</v>
      </c>
      <c r="B35" s="17">
        <f>[2]BASE_TAB_4!B36/1000</f>
        <v>3735.11798</v>
      </c>
      <c r="C35" s="17">
        <f>[2]BASE_TAB_4!C36/1000</f>
        <v>3098.6974300000002</v>
      </c>
      <c r="D35" s="17">
        <f>[2]BASE_TAB_4!D36/1000</f>
        <v>3172.63985</v>
      </c>
      <c r="E35" s="17">
        <f>[2]BASE_TAB_4!E36/1000</f>
        <v>3947.7412400000003</v>
      </c>
      <c r="F35" s="17">
        <f>[2]BASE_TAB_4!F36/1000</f>
        <v>3790.3246099999997</v>
      </c>
      <c r="G35" s="17">
        <f>[2]BASE_TAB_4!G36/1000</f>
        <v>4114.2955700000002</v>
      </c>
      <c r="H35" s="17">
        <f>[2]BASE_TAB_4!H36/1000</f>
        <v>3709.5314399999997</v>
      </c>
      <c r="I35" s="17">
        <f>[2]BASE_TAB_4!I36/1000</f>
        <v>4060.95606</v>
      </c>
      <c r="J35" s="17">
        <f>[2]BASE_TAB_4!J36/1000</f>
        <v>4044.3325199999999</v>
      </c>
      <c r="K35" s="17">
        <f>[2]BASE_TAB_4!K36/1000</f>
        <v>3781.2037300000002</v>
      </c>
      <c r="L35" s="17">
        <f>[2]BASE_TAB_4!L36/1000</f>
        <v>4393.4356200000002</v>
      </c>
      <c r="M35" s="17">
        <f>[2]BASE_TAB_4!M36/1000</f>
        <v>4309.0313299999998</v>
      </c>
      <c r="N35" s="18">
        <f t="shared" si="0"/>
        <v>46157.307379999998</v>
      </c>
    </row>
    <row r="36" spans="1:14" x14ac:dyDescent="0.25">
      <c r="A36" s="8" t="s">
        <v>58</v>
      </c>
      <c r="B36" s="17">
        <f>([2]BASE_TAB_4!B34+[2]BASE_TAB_4!B26+[2]BASE_TAB_4!B27+[2]BASE_TAB_4!B28)/1000</f>
        <v>15821.915400000004</v>
      </c>
      <c r="C36" s="17">
        <f>([2]BASE_TAB_4!C34+[2]BASE_TAB_4!C26+[2]BASE_TAB_4!C27+[2]BASE_TAB_4!C28)/1000</f>
        <v>11840.208059999999</v>
      </c>
      <c r="D36" s="17">
        <f>([2]BASE_TAB_4!D34+[2]BASE_TAB_4!D26+[2]BASE_TAB_4!D27+[2]BASE_TAB_4!D28)/1000</f>
        <v>11373.681779999997</v>
      </c>
      <c r="E36" s="17">
        <f>([2]BASE_TAB_4!E34+[2]BASE_TAB_4!E26+[2]BASE_TAB_4!E27+[2]BASE_TAB_4!E28)/1000</f>
        <v>11152.826019999997</v>
      </c>
      <c r="F36" s="17">
        <f>([2]BASE_TAB_4!F34+[2]BASE_TAB_4!F26+[2]BASE_TAB_4!F27+[2]BASE_TAB_4!F28)/1000</f>
        <v>11822.088149999998</v>
      </c>
      <c r="G36" s="17">
        <f>([2]BASE_TAB_4!G34+[2]BASE_TAB_4!G26+[2]BASE_TAB_4!G27+[2]BASE_TAB_4!G28)/1000</f>
        <v>12444.392119999997</v>
      </c>
      <c r="H36" s="17">
        <f>([2]BASE_TAB_4!H34+[2]BASE_TAB_4!H26+[2]BASE_TAB_4!H27+[2]BASE_TAB_4!H28)/1000</f>
        <v>12798.342310000002</v>
      </c>
      <c r="I36" s="17">
        <f>([2]BASE_TAB_4!I34+[2]BASE_TAB_4!I26+[2]BASE_TAB_4!I27+[2]BASE_TAB_4!I28)/1000</f>
        <v>12497.569230000003</v>
      </c>
      <c r="J36" s="17">
        <f>([2]BASE_TAB_4!J34+[2]BASE_TAB_4!J26+[2]BASE_TAB_4!J27+[2]BASE_TAB_4!J28)/1000</f>
        <v>12312.821810000001</v>
      </c>
      <c r="K36" s="17">
        <f>([2]BASE_TAB_4!K34+[2]BASE_TAB_4!K26+[2]BASE_TAB_4!K27+[2]BASE_TAB_4!K28)/1000</f>
        <v>10789.63473</v>
      </c>
      <c r="L36" s="17">
        <f>([2]BASE_TAB_4!L34+[2]BASE_TAB_4!L26+[2]BASE_TAB_4!L27+[2]BASE_TAB_4!L28)/1000</f>
        <v>12038.574819999998</v>
      </c>
      <c r="M36" s="17">
        <f>([2]BASE_TAB_4!M34+[2]BASE_TAB_4!M26+[2]BASE_TAB_4!M27+[2]BASE_TAB_4!M28)/1000</f>
        <v>12129.181219999999</v>
      </c>
      <c r="N36" s="18">
        <f t="shared" si="0"/>
        <v>147021.23565000002</v>
      </c>
    </row>
    <row r="37" spans="1:14" x14ac:dyDescent="0.25">
      <c r="A37" s="7" t="s">
        <v>70</v>
      </c>
      <c r="B37" s="14">
        <f t="shared" ref="B37:M37" si="4">SUM(B38:B39)</f>
        <v>6692.0445400000008</v>
      </c>
      <c r="C37" s="14">
        <f t="shared" si="4"/>
        <v>4133.39264</v>
      </c>
      <c r="D37" s="14">
        <f t="shared" si="4"/>
        <v>4006.4274999999998</v>
      </c>
      <c r="E37" s="14">
        <f t="shared" si="4"/>
        <v>3853.4524799999995</v>
      </c>
      <c r="F37" s="14">
        <f t="shared" si="4"/>
        <v>3799.06738</v>
      </c>
      <c r="G37" s="14">
        <f t="shared" si="4"/>
        <v>3239.1370799999995</v>
      </c>
      <c r="H37" s="14">
        <f t="shared" si="4"/>
        <v>4834.9198299999998</v>
      </c>
      <c r="I37" s="14">
        <f t="shared" si="4"/>
        <v>4037.2527700000001</v>
      </c>
      <c r="J37" s="14">
        <f t="shared" si="4"/>
        <v>3438.8067800000003</v>
      </c>
      <c r="K37" s="14">
        <f t="shared" si="4"/>
        <v>3575.17695</v>
      </c>
      <c r="L37" s="14">
        <f t="shared" si="4"/>
        <v>4114.8519100000003</v>
      </c>
      <c r="M37" s="14">
        <f t="shared" si="4"/>
        <v>4084.8512700000001</v>
      </c>
      <c r="N37" s="15">
        <f t="shared" si="0"/>
        <v>49809.381129999994</v>
      </c>
    </row>
    <row r="38" spans="1:14" x14ac:dyDescent="0.25">
      <c r="A38" s="8" t="s">
        <v>71</v>
      </c>
      <c r="B38" s="17">
        <f>[2]BASE_TAB_4!B40/1000</f>
        <v>4314.9742100000003</v>
      </c>
      <c r="C38" s="17">
        <f>[2]BASE_TAB_4!C40/1000</f>
        <v>3198.6267900000003</v>
      </c>
      <c r="D38" s="17">
        <f>[2]BASE_TAB_4!D40/1000</f>
        <v>2537.4991</v>
      </c>
      <c r="E38" s="17">
        <f>[2]BASE_TAB_4!E40/1000</f>
        <v>2490.2250299999996</v>
      </c>
      <c r="F38" s="17">
        <f>[2]BASE_TAB_4!F40/1000</f>
        <v>2970.4631199999999</v>
      </c>
      <c r="G38" s="17">
        <f>[2]BASE_TAB_4!G40/1000</f>
        <v>2558.9690699999996</v>
      </c>
      <c r="H38" s="17">
        <f>[2]BASE_TAB_4!H40/1000</f>
        <v>3726.3233799999998</v>
      </c>
      <c r="I38" s="17">
        <f>[2]BASE_TAB_4!I40/1000</f>
        <v>3380.2635099999998</v>
      </c>
      <c r="J38" s="17">
        <f>[2]BASE_TAB_4!J40/1000</f>
        <v>2726.4129500000004</v>
      </c>
      <c r="K38" s="17">
        <f>[2]BASE_TAB_4!K40/1000</f>
        <v>3229.9998399999999</v>
      </c>
      <c r="L38" s="17">
        <f>[2]BASE_TAB_4!L40/1000</f>
        <v>3407.2899900000002</v>
      </c>
      <c r="M38" s="17">
        <f>[2]BASE_TAB_4!M40/1000</f>
        <v>3762.30285</v>
      </c>
      <c r="N38" s="18">
        <f t="shared" si="0"/>
        <v>38303.349840000003</v>
      </c>
    </row>
    <row r="39" spans="1:14" ht="13.8" thickBot="1" x14ac:dyDescent="0.3">
      <c r="A39" s="19" t="s">
        <v>58</v>
      </c>
      <c r="B39" s="20">
        <f>([2]BASE_TAB_4!B39)/1000</f>
        <v>2377.07033</v>
      </c>
      <c r="C39" s="20">
        <f>([2]BASE_TAB_4!C39)/1000</f>
        <v>934.76585</v>
      </c>
      <c r="D39" s="20">
        <f>([2]BASE_TAB_4!D39)/1000</f>
        <v>1468.9284</v>
      </c>
      <c r="E39" s="20">
        <f>([2]BASE_TAB_4!E39)/1000</f>
        <v>1363.2274499999999</v>
      </c>
      <c r="F39" s="20">
        <f>([2]BASE_TAB_4!F39)/1000</f>
        <v>828.60425999999995</v>
      </c>
      <c r="G39" s="20">
        <f>([2]BASE_TAB_4!G39)/1000</f>
        <v>680.16800999999998</v>
      </c>
      <c r="H39" s="20">
        <f>([2]BASE_TAB_4!H39)/1000</f>
        <v>1108.59645</v>
      </c>
      <c r="I39" s="20">
        <f>([2]BASE_TAB_4!I39)/1000</f>
        <v>656.98926000000006</v>
      </c>
      <c r="J39" s="20">
        <f>([2]BASE_TAB_4!J39)/1000</f>
        <v>712.39382999999987</v>
      </c>
      <c r="K39" s="20">
        <f>([2]BASE_TAB_4!K39)/1000</f>
        <v>345.17710999999997</v>
      </c>
      <c r="L39" s="20">
        <f>([2]BASE_TAB_4!L39)/1000</f>
        <v>707.56191999999987</v>
      </c>
      <c r="M39" s="20">
        <f>([2]BASE_TAB_4!M39)/1000</f>
        <v>322.54841999999996</v>
      </c>
      <c r="N39" s="21">
        <f t="shared" si="0"/>
        <v>11506.031289999999</v>
      </c>
    </row>
    <row r="40" spans="1:14" ht="13.8" thickTop="1" x14ac:dyDescent="0.25">
      <c r="A40" s="22" t="s">
        <v>33</v>
      </c>
      <c r="B40" s="23">
        <f t="shared" ref="B40:N40" si="5">B5+B6+B7+B8+B9+B10+B17+B27+B37</f>
        <v>403637.70113</v>
      </c>
      <c r="C40" s="23">
        <f t="shared" si="5"/>
        <v>350549.54275999992</v>
      </c>
      <c r="D40" s="23">
        <f t="shared" si="5"/>
        <v>330727.42130000005</v>
      </c>
      <c r="E40" s="23">
        <f t="shared" si="5"/>
        <v>400291.50701</v>
      </c>
      <c r="F40" s="23">
        <f t="shared" si="5"/>
        <v>368370.15574000002</v>
      </c>
      <c r="G40" s="23">
        <f t="shared" si="5"/>
        <v>380913.75336000003</v>
      </c>
      <c r="H40" s="23">
        <f t="shared" si="5"/>
        <v>375826.94808000006</v>
      </c>
      <c r="I40" s="23">
        <f t="shared" si="5"/>
        <v>392475.35476000002</v>
      </c>
      <c r="J40" s="23">
        <f t="shared" si="5"/>
        <v>389452.12780000002</v>
      </c>
      <c r="K40" s="23">
        <f t="shared" si="5"/>
        <v>418714.47155999998</v>
      </c>
      <c r="L40" s="23">
        <f t="shared" si="5"/>
        <v>365127.33467000007</v>
      </c>
      <c r="M40" s="23">
        <f t="shared" si="5"/>
        <v>386796.95373999997</v>
      </c>
      <c r="N40" s="23">
        <f t="shared" si="5"/>
        <v>4562883.2719099997</v>
      </c>
    </row>
    <row r="41" spans="1:14" x14ac:dyDescent="0.25">
      <c r="A41" s="24" t="s">
        <v>72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201" t="s">
        <v>78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</row>
    <row r="43" spans="1:14" x14ac:dyDescent="0.25">
      <c r="A43" s="201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</row>
    <row r="44" spans="1:14" x14ac:dyDescent="0.25">
      <c r="A44" s="5" t="s">
        <v>85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7" spans="1:14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mergeCells count="1">
    <mergeCell ref="A42:N43"/>
  </mergeCells>
  <phoneticPr fontId="15" type="noConversion"/>
  <pageMargins left="0.11811023622047245" right="0.2800000000000000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45"/>
  <sheetViews>
    <sheetView workbookViewId="0"/>
  </sheetViews>
  <sheetFormatPr defaultRowHeight="13.2" x14ac:dyDescent="0.25"/>
  <cols>
    <col min="1" max="1" width="39.88671875" customWidth="1"/>
    <col min="2" max="2" width="15" bestFit="1" customWidth="1"/>
    <col min="3" max="6" width="9" customWidth="1"/>
    <col min="7" max="11" width="9" bestFit="1" customWidth="1"/>
    <col min="13" max="13" width="9.44140625" bestFit="1" customWidth="1"/>
    <col min="14" max="14" width="14.109375" customWidth="1"/>
  </cols>
  <sheetData>
    <row r="1" spans="1:14" x14ac:dyDescent="0.25">
      <c r="A1" s="1" t="s">
        <v>82</v>
      </c>
      <c r="J1" s="6"/>
      <c r="K1" s="6"/>
      <c r="L1" s="6"/>
    </row>
    <row r="3" spans="1:14" x14ac:dyDescent="0.25">
      <c r="N3" s="2" t="s">
        <v>31</v>
      </c>
    </row>
    <row r="4" spans="1:14" ht="13.8" thickBot="1" x14ac:dyDescent="0.3">
      <c r="A4" s="25" t="s">
        <v>34</v>
      </c>
      <c r="B4" s="26" t="s">
        <v>35</v>
      </c>
      <c r="C4" s="26" t="s">
        <v>36</v>
      </c>
      <c r="D4" s="26" t="s">
        <v>37</v>
      </c>
      <c r="E4" s="26" t="s">
        <v>38</v>
      </c>
      <c r="F4" s="26" t="s">
        <v>39</v>
      </c>
      <c r="G4" s="26" t="s">
        <v>40</v>
      </c>
      <c r="H4" s="26" t="s">
        <v>41</v>
      </c>
      <c r="I4" s="26" t="s">
        <v>42</v>
      </c>
      <c r="J4" s="26" t="s">
        <v>43</v>
      </c>
      <c r="K4" s="26" t="s">
        <v>44</v>
      </c>
      <c r="L4" s="26" t="s">
        <v>45</v>
      </c>
      <c r="M4" s="26" t="s">
        <v>46</v>
      </c>
      <c r="N4" s="27">
        <v>2011</v>
      </c>
    </row>
    <row r="5" spans="1:14" ht="13.8" thickTop="1" x14ac:dyDescent="0.25">
      <c r="A5" s="1" t="s">
        <v>47</v>
      </c>
      <c r="B5" s="14">
        <v>15774.40611</v>
      </c>
      <c r="C5" s="14">
        <v>30368.006390000002</v>
      </c>
      <c r="D5" s="14">
        <v>31318.930230000002</v>
      </c>
      <c r="E5" s="14">
        <v>31057.376960000001</v>
      </c>
      <c r="F5" s="14">
        <v>29912.63622</v>
      </c>
      <c r="G5" s="14">
        <v>29221.8148</v>
      </c>
      <c r="H5" s="14">
        <v>32126.941039999998</v>
      </c>
      <c r="I5" s="14">
        <v>32263.141500000002</v>
      </c>
      <c r="J5" s="14">
        <v>29139.918450000001</v>
      </c>
      <c r="K5" s="14">
        <f>[4]BASE_TAB_4!W44/1000</f>
        <v>31586.382040000004</v>
      </c>
      <c r="L5" s="14">
        <v>2590.3957999999998</v>
      </c>
      <c r="M5" s="14">
        <v>63550.101670000004</v>
      </c>
      <c r="N5" s="45">
        <v>359112.62488000002</v>
      </c>
    </row>
    <row r="6" spans="1:14" x14ac:dyDescent="0.25">
      <c r="A6" s="1" t="s">
        <v>48</v>
      </c>
      <c r="B6" s="14">
        <v>84058.71848000001</v>
      </c>
      <c r="C6" s="14">
        <v>70921.260559999995</v>
      </c>
      <c r="D6" s="14">
        <v>76688.348440000002</v>
      </c>
      <c r="E6" s="14">
        <v>81509.424579999992</v>
      </c>
      <c r="F6" s="14">
        <v>86740.734120000008</v>
      </c>
      <c r="G6" s="14">
        <v>88603.274369999999</v>
      </c>
      <c r="H6" s="14">
        <v>83721.217449999996</v>
      </c>
      <c r="I6" s="14">
        <v>84848.240919999997</v>
      </c>
      <c r="J6" s="14">
        <v>92890.278150000013</v>
      </c>
      <c r="K6" s="14">
        <f>[4]BASE_TAB_4!W42/1000</f>
        <v>91296.389110000004</v>
      </c>
      <c r="L6" s="14">
        <v>83727.037230000002</v>
      </c>
      <c r="M6" s="14">
        <v>90720.679250000001</v>
      </c>
      <c r="N6" s="45">
        <v>1018202.49492</v>
      </c>
    </row>
    <row r="7" spans="1:14" x14ac:dyDescent="0.25">
      <c r="A7" s="1" t="s">
        <v>49</v>
      </c>
      <c r="B7" s="14">
        <v>84043.555139999997</v>
      </c>
      <c r="C7" s="14">
        <v>69090.969430000012</v>
      </c>
      <c r="D7" s="14">
        <v>75477.155859999999</v>
      </c>
      <c r="E7" s="14">
        <v>67660.820650000009</v>
      </c>
      <c r="F7" s="14">
        <v>72548.523939999999</v>
      </c>
      <c r="G7" s="14">
        <v>82239.061119999984</v>
      </c>
      <c r="H7" s="14">
        <v>71300.938750000016</v>
      </c>
      <c r="I7" s="14">
        <v>67871.642989999993</v>
      </c>
      <c r="J7" s="14">
        <v>74155.967250000002</v>
      </c>
      <c r="K7" s="14">
        <f>([4]BASE_TAB_4!W43)/1000</f>
        <v>79454.375080000013</v>
      </c>
      <c r="L7" s="14">
        <v>77936.756069999989</v>
      </c>
      <c r="M7" s="14">
        <v>133756.46708999999</v>
      </c>
      <c r="N7" s="45">
        <v>956079.26377000008</v>
      </c>
    </row>
    <row r="8" spans="1:14" x14ac:dyDescent="0.25">
      <c r="A8" s="1" t="s">
        <v>50</v>
      </c>
      <c r="B8" s="14">
        <v>40043.847259999995</v>
      </c>
      <c r="C8" s="14">
        <v>30080.11205</v>
      </c>
      <c r="D8" s="14">
        <v>34218.041700000002</v>
      </c>
      <c r="E8" s="14">
        <v>36589.068850000003</v>
      </c>
      <c r="F8" s="14">
        <v>33106.890050000002</v>
      </c>
      <c r="G8" s="14">
        <v>32829.534930000002</v>
      </c>
      <c r="H8" s="14">
        <v>32018.226039999998</v>
      </c>
      <c r="I8" s="14">
        <v>31977.5717</v>
      </c>
      <c r="J8" s="14">
        <v>35935.648850000005</v>
      </c>
      <c r="K8" s="14">
        <f>[4]BASE_TAB_4!W45/1000</f>
        <v>32359.400029999997</v>
      </c>
      <c r="L8" s="14">
        <v>31103.147529999998</v>
      </c>
      <c r="M8" s="14">
        <v>33204.304670000012</v>
      </c>
      <c r="N8" s="45">
        <v>404125.80476000009</v>
      </c>
    </row>
    <row r="9" spans="1:14" x14ac:dyDescent="0.25">
      <c r="A9" s="1" t="s">
        <v>51</v>
      </c>
      <c r="B9" s="14">
        <v>258.37073000000004</v>
      </c>
      <c r="C9" s="14">
        <v>268.01294000000001</v>
      </c>
      <c r="D9" s="14">
        <v>302.74442999999997</v>
      </c>
      <c r="E9" s="14">
        <v>288.71184000000005</v>
      </c>
      <c r="F9" s="14">
        <v>266.16987999999998</v>
      </c>
      <c r="G9" s="14">
        <v>264.18448999999998</v>
      </c>
      <c r="H9" s="14">
        <v>295.31471999999997</v>
      </c>
      <c r="I9" s="14">
        <v>256.97874000000002</v>
      </c>
      <c r="J9" s="14">
        <v>294.61892999999998</v>
      </c>
      <c r="K9" s="14">
        <f>[4]BASE_TAB_4!W3/1000</f>
        <v>316.92220000000003</v>
      </c>
      <c r="L9" s="14">
        <v>277.87878000000001</v>
      </c>
      <c r="M9" s="14">
        <v>255.79698999999999</v>
      </c>
      <c r="N9" s="45">
        <v>3345.93021</v>
      </c>
    </row>
    <row r="10" spans="1:14" x14ac:dyDescent="0.25">
      <c r="A10" s="1" t="s">
        <v>52</v>
      </c>
      <c r="B10" s="14">
        <v>34008.951399999998</v>
      </c>
      <c r="C10" s="14">
        <v>31785.658329999998</v>
      </c>
      <c r="D10" s="14">
        <v>33511.929040000003</v>
      </c>
      <c r="E10" s="14">
        <v>42369.263079999997</v>
      </c>
      <c r="F10" s="14">
        <v>31686.07548</v>
      </c>
      <c r="G10" s="14">
        <v>79003.735049999988</v>
      </c>
      <c r="H10" s="14">
        <v>45123.208980000003</v>
      </c>
      <c r="I10" s="14">
        <v>44089.046740000005</v>
      </c>
      <c r="J10" s="14">
        <v>39575.989560000002</v>
      </c>
      <c r="K10" s="14">
        <f>SUM(K11:K16)</f>
        <v>46049.835860000007</v>
      </c>
      <c r="L10" s="14">
        <v>40347.161719999989</v>
      </c>
      <c r="M10" s="14">
        <v>59447.502219999995</v>
      </c>
      <c r="N10" s="45">
        <v>524463.67059999995</v>
      </c>
    </row>
    <row r="11" spans="1:14" x14ac:dyDescent="0.25">
      <c r="A11" s="4" t="s">
        <v>53</v>
      </c>
      <c r="B11" s="17">
        <v>14550.18649</v>
      </c>
      <c r="C11" s="17">
        <v>13980.862160000001</v>
      </c>
      <c r="D11" s="17">
        <v>12444.35518</v>
      </c>
      <c r="E11" s="17">
        <v>12643.65662</v>
      </c>
      <c r="F11" s="17">
        <v>12290.762289999999</v>
      </c>
      <c r="G11" s="17">
        <v>50290.084369999997</v>
      </c>
      <c r="H11" s="17">
        <v>13108.68873</v>
      </c>
      <c r="I11" s="17">
        <v>14856.90416</v>
      </c>
      <c r="J11" s="17">
        <v>14800.71847</v>
      </c>
      <c r="K11" s="17">
        <f>[4]BASE_TAB_4!W5/1000</f>
        <v>16742.66043</v>
      </c>
      <c r="L11" s="17">
        <v>17244.446</v>
      </c>
      <c r="M11" s="17">
        <v>13468.19492</v>
      </c>
      <c r="N11" s="45">
        <v>206421.51981999999</v>
      </c>
    </row>
    <row r="12" spans="1:14" x14ac:dyDescent="0.25">
      <c r="A12" s="4" t="s">
        <v>54</v>
      </c>
      <c r="B12" s="17">
        <v>6584.4453800000001</v>
      </c>
      <c r="C12" s="17">
        <v>6026.0555599999998</v>
      </c>
      <c r="D12" s="17">
        <v>5924.0675499999998</v>
      </c>
      <c r="E12" s="17">
        <v>6019.4632799999999</v>
      </c>
      <c r="F12" s="17">
        <v>6201.6193400000002</v>
      </c>
      <c r="G12" s="17">
        <v>11202.243380000002</v>
      </c>
      <c r="H12" s="17">
        <v>17609.413670000002</v>
      </c>
      <c r="I12" s="17">
        <v>12924.23619</v>
      </c>
      <c r="J12" s="17">
        <v>8091.2706799999996</v>
      </c>
      <c r="K12" s="17">
        <f>[4]BASE_TAB_4!W6/1000</f>
        <v>12668.725560000001</v>
      </c>
      <c r="L12" s="17">
        <v>7659.4294199999995</v>
      </c>
      <c r="M12" s="17">
        <v>16121.099880000002</v>
      </c>
      <c r="N12" s="45">
        <v>117032.06989000001</v>
      </c>
    </row>
    <row r="13" spans="1:14" x14ac:dyDescent="0.25">
      <c r="A13" t="s">
        <v>55</v>
      </c>
      <c r="B13" s="17">
        <v>2145.0946800000002</v>
      </c>
      <c r="C13" s="17">
        <v>2095.8802500000002</v>
      </c>
      <c r="D13" s="17">
        <v>2359.97874</v>
      </c>
      <c r="E13" s="17">
        <v>3039.5294800000001</v>
      </c>
      <c r="F13" s="17">
        <v>2583.5880000000002</v>
      </c>
      <c r="G13" s="17">
        <v>2986.4958500000002</v>
      </c>
      <c r="H13" s="17">
        <v>2193.9530600000003</v>
      </c>
      <c r="I13" s="17">
        <v>2757.1714200000001</v>
      </c>
      <c r="J13" s="17">
        <v>2822.8020799999999</v>
      </c>
      <c r="K13" s="17">
        <f>[4]BASE_TAB_4!W4/1000</f>
        <v>2339.0265299999996</v>
      </c>
      <c r="L13" s="17">
        <v>2247.0862900000002</v>
      </c>
      <c r="M13" s="17">
        <v>2875.2688199999998</v>
      </c>
      <c r="N13" s="45">
        <v>30412.656610000002</v>
      </c>
    </row>
    <row r="14" spans="1:14" x14ac:dyDescent="0.25">
      <c r="A14" t="s">
        <v>56</v>
      </c>
      <c r="B14" s="17">
        <v>1987.34699</v>
      </c>
      <c r="C14" s="17">
        <v>1981.4990400000002</v>
      </c>
      <c r="D14" s="17">
        <v>2817.5721000000003</v>
      </c>
      <c r="E14" s="17">
        <v>2380.2018499999999</v>
      </c>
      <c r="F14" s="17">
        <v>2012.81404</v>
      </c>
      <c r="G14" s="17">
        <v>2624.0250699999997</v>
      </c>
      <c r="H14" s="17">
        <v>2686.1472999999996</v>
      </c>
      <c r="I14" s="17">
        <v>2224.7629300000003</v>
      </c>
      <c r="J14" s="17">
        <v>2991.4102799999996</v>
      </c>
      <c r="K14" s="17">
        <f>[4]BASE_TAB_4!W12/1000</f>
        <v>3405.7174100000002</v>
      </c>
      <c r="L14" s="17">
        <v>2330.9786099999997</v>
      </c>
      <c r="M14" s="17">
        <v>2698.5850099999998</v>
      </c>
      <c r="N14" s="45">
        <v>30142.150259999999</v>
      </c>
    </row>
    <row r="15" spans="1:14" x14ac:dyDescent="0.25">
      <c r="A15" t="s">
        <v>57</v>
      </c>
      <c r="B15" s="17">
        <v>1859.2344699999999</v>
      </c>
      <c r="C15" s="17">
        <v>912.99112000000002</v>
      </c>
      <c r="D15" s="17">
        <v>4059.7508499999999</v>
      </c>
      <c r="E15" s="17">
        <v>11635.32043</v>
      </c>
      <c r="F15" s="17">
        <v>2454.2061899999999</v>
      </c>
      <c r="G15" s="17">
        <v>4890.8143799999998</v>
      </c>
      <c r="H15" s="17">
        <v>2511.66642</v>
      </c>
      <c r="I15" s="17">
        <v>4229.8584000000001</v>
      </c>
      <c r="J15" s="17">
        <v>2712.9312099999997</v>
      </c>
      <c r="K15" s="17">
        <f>[4]BASE_TAB_4!W9/1000</f>
        <v>2885.3364700000002</v>
      </c>
      <c r="L15" s="17">
        <v>3197.3114100000003</v>
      </c>
      <c r="M15" s="17">
        <v>10514.756889999999</v>
      </c>
      <c r="N15" s="45">
        <v>51864.178240000001</v>
      </c>
    </row>
    <row r="16" spans="1:14" x14ac:dyDescent="0.25">
      <c r="A16" t="s">
        <v>58</v>
      </c>
      <c r="B16" s="17">
        <v>6882.6433899999993</v>
      </c>
      <c r="C16" s="17">
        <v>6788.3702000000003</v>
      </c>
      <c r="D16" s="17">
        <v>5906.2046200000004</v>
      </c>
      <c r="E16" s="17">
        <v>6651.0914199999997</v>
      </c>
      <c r="F16" s="17">
        <v>6143.0856199999998</v>
      </c>
      <c r="G16" s="17">
        <v>7010.0720000000001</v>
      </c>
      <c r="H16" s="17">
        <v>7013.3398000000007</v>
      </c>
      <c r="I16" s="17">
        <v>7096.1136400000005</v>
      </c>
      <c r="J16" s="17">
        <v>8156.8568399999995</v>
      </c>
      <c r="K16" s="17">
        <f>([4]BASE_TAB_4!W7+[4]BASE_TAB_4!W8+[4]BASE_TAB_4!W10+[4]BASE_TAB_4!W11)/1000</f>
        <v>8008.369459999999</v>
      </c>
      <c r="L16" s="17">
        <v>7667.9099899999965</v>
      </c>
      <c r="M16" s="17">
        <v>13769.596699999993</v>
      </c>
      <c r="N16" s="45">
        <v>88591.095779999974</v>
      </c>
    </row>
    <row r="17" spans="1:14" x14ac:dyDescent="0.25">
      <c r="A17" s="1" t="s">
        <v>59</v>
      </c>
      <c r="B17" s="14">
        <v>68584.769140000004</v>
      </c>
      <c r="C17" s="14">
        <v>57830.848389999992</v>
      </c>
      <c r="D17" s="14">
        <v>56392.539380000002</v>
      </c>
      <c r="E17" s="14">
        <v>62265.297999999995</v>
      </c>
      <c r="F17" s="14">
        <v>61995.275249999992</v>
      </c>
      <c r="G17" s="14">
        <v>76536.554759999999</v>
      </c>
      <c r="H17" s="14">
        <v>61021.83943</v>
      </c>
      <c r="I17" s="14">
        <v>57881.16085</v>
      </c>
      <c r="J17" s="14">
        <v>74188.251899999988</v>
      </c>
      <c r="K17" s="14">
        <f>SUM(K18:K26)</f>
        <v>63170.328429999987</v>
      </c>
      <c r="L17" s="14">
        <v>62061.536789999998</v>
      </c>
      <c r="M17" s="14">
        <v>84765.674780000001</v>
      </c>
      <c r="N17" s="45">
        <v>785967.71937999991</v>
      </c>
    </row>
    <row r="18" spans="1:14" x14ac:dyDescent="0.25">
      <c r="A18" s="4" t="s">
        <v>57</v>
      </c>
      <c r="B18" s="17">
        <v>12761.882460000001</v>
      </c>
      <c r="C18" s="17">
        <v>7153.7460099999998</v>
      </c>
      <c r="D18" s="17">
        <v>8721.8117200000015</v>
      </c>
      <c r="E18" s="17">
        <v>10300.215039999999</v>
      </c>
      <c r="F18" s="17">
        <v>7879.9144100000003</v>
      </c>
      <c r="G18" s="17">
        <v>13164.28614</v>
      </c>
      <c r="H18" s="17">
        <v>9740.9087200000013</v>
      </c>
      <c r="I18" s="17">
        <v>9952.9753699999983</v>
      </c>
      <c r="J18" s="17">
        <v>18464.674719999999</v>
      </c>
      <c r="K18" s="17">
        <f>[4]BASE_TAB_4!W20/1000</f>
        <v>10168.684110000002</v>
      </c>
      <c r="L18" s="17">
        <v>9125.956900000001</v>
      </c>
      <c r="M18" s="17">
        <v>26270.866410000002</v>
      </c>
      <c r="N18" s="45">
        <v>143654.3676</v>
      </c>
    </row>
    <row r="19" spans="1:14" x14ac:dyDescent="0.25">
      <c r="A19" s="4" t="s">
        <v>55</v>
      </c>
      <c r="B19" s="17">
        <v>15922.913259999999</v>
      </c>
      <c r="C19" s="17">
        <v>13855.912699999999</v>
      </c>
      <c r="D19" s="17">
        <v>12773.7814</v>
      </c>
      <c r="E19" s="17">
        <v>15900.632539999999</v>
      </c>
      <c r="F19" s="17">
        <v>14056.49634</v>
      </c>
      <c r="G19" s="17">
        <v>25017.53213</v>
      </c>
      <c r="H19" s="17">
        <v>13093.627980000001</v>
      </c>
      <c r="I19" s="17">
        <v>13659.237150000001</v>
      </c>
      <c r="J19" s="17">
        <v>16291.141380000001</v>
      </c>
      <c r="K19" s="17">
        <f>[4]BASE_TAB_4!W14/1000</f>
        <v>15317.844659999997</v>
      </c>
      <c r="L19" s="17">
        <v>15493.410520000001</v>
      </c>
      <c r="M19" s="17">
        <v>17025.284680000001</v>
      </c>
      <c r="N19" s="45">
        <v>188421.21841</v>
      </c>
    </row>
    <row r="20" spans="1:14" x14ac:dyDescent="0.25">
      <c r="A20" s="4" t="s">
        <v>53</v>
      </c>
      <c r="B20" s="17">
        <v>13436.207460000001</v>
      </c>
      <c r="C20" s="17">
        <v>8981.832910000001</v>
      </c>
      <c r="D20" s="17">
        <v>10782.229509999999</v>
      </c>
      <c r="E20" s="17">
        <v>10369.597659999999</v>
      </c>
      <c r="F20" s="17">
        <v>10399.690859999999</v>
      </c>
      <c r="G20" s="17">
        <v>10636.559449999999</v>
      </c>
      <c r="H20" s="17">
        <v>9726.5783599999995</v>
      </c>
      <c r="I20" s="17">
        <v>9597.3584300000002</v>
      </c>
      <c r="J20" s="17">
        <v>10453.26174</v>
      </c>
      <c r="K20" s="17">
        <f>[4]BASE_TAB_4!W16/1000</f>
        <v>11379.074059999999</v>
      </c>
      <c r="L20" s="17">
        <v>10121.746519999999</v>
      </c>
      <c r="M20" s="17">
        <v>9493.2113100000006</v>
      </c>
      <c r="N20" s="45">
        <v>125377.27696000002</v>
      </c>
    </row>
    <row r="21" spans="1:14" x14ac:dyDescent="0.25">
      <c r="A21" s="4" t="s">
        <v>60</v>
      </c>
      <c r="B21" s="17">
        <v>1693.8684899999998</v>
      </c>
      <c r="C21" s="17">
        <v>4701.3172000000004</v>
      </c>
      <c r="D21" s="17">
        <v>2929.1886499999996</v>
      </c>
      <c r="E21" s="17">
        <v>1814.8688600000003</v>
      </c>
      <c r="F21" s="17">
        <v>3142.02</v>
      </c>
      <c r="G21" s="17">
        <v>1971.6708399999998</v>
      </c>
      <c r="H21" s="17">
        <v>5140.3866499999986</v>
      </c>
      <c r="I21" s="17">
        <v>1423.6306499999998</v>
      </c>
      <c r="J21" s="17">
        <v>1510.7490899999998</v>
      </c>
      <c r="K21" s="17">
        <f>([4]BASE_TAB_4!W23)/1000</f>
        <v>1820.1189499999998</v>
      </c>
      <c r="L21" s="17">
        <v>1860.3985999999995</v>
      </c>
      <c r="M21" s="17">
        <v>1663.7093500000015</v>
      </c>
      <c r="N21" s="45">
        <v>29185.722370000003</v>
      </c>
    </row>
    <row r="22" spans="1:14" x14ac:dyDescent="0.25">
      <c r="A22" s="4" t="s">
        <v>61</v>
      </c>
      <c r="B22" s="17">
        <v>4087.7146899999998</v>
      </c>
      <c r="C22" s="17">
        <v>3979.77916</v>
      </c>
      <c r="D22" s="17">
        <v>3414.59159</v>
      </c>
      <c r="E22" s="17">
        <v>3846.0151900000001</v>
      </c>
      <c r="F22" s="17">
        <v>3079.9643900000001</v>
      </c>
      <c r="G22" s="17">
        <v>4884.03496</v>
      </c>
      <c r="H22" s="17">
        <v>2555.0038799999998</v>
      </c>
      <c r="I22" s="17">
        <v>2825.0978399999999</v>
      </c>
      <c r="J22" s="17">
        <v>4427.1832199999999</v>
      </c>
      <c r="K22" s="17">
        <f>[4]BASE_TAB_4!W15/1000</f>
        <v>4013.7214599999998</v>
      </c>
      <c r="L22" s="17">
        <v>4278.6369199999999</v>
      </c>
      <c r="M22" s="17">
        <v>4416.3631599999999</v>
      </c>
      <c r="N22" s="45">
        <v>45289.995730000002</v>
      </c>
    </row>
    <row r="23" spans="1:14" x14ac:dyDescent="0.25">
      <c r="A23" s="4" t="s">
        <v>62</v>
      </c>
      <c r="B23" s="17">
        <v>6882.2321199999997</v>
      </c>
      <c r="C23" s="17">
        <v>8139.7634900000003</v>
      </c>
      <c r="D23" s="17">
        <v>5086.8661400000001</v>
      </c>
      <c r="E23" s="17">
        <v>7199.7982099999999</v>
      </c>
      <c r="F23" s="17">
        <v>6319.3654299999998</v>
      </c>
      <c r="G23" s="17">
        <v>6607.8752400000003</v>
      </c>
      <c r="H23" s="17">
        <v>6924.8285800000003</v>
      </c>
      <c r="I23" s="17">
        <v>6490.8260899999996</v>
      </c>
      <c r="J23" s="17">
        <v>8129.3699100000003</v>
      </c>
      <c r="K23" s="17">
        <f>[4]BASE_TAB_4!W17/1000</f>
        <v>7271.4652400000004</v>
      </c>
      <c r="L23" s="17">
        <v>7591.6365700000006</v>
      </c>
      <c r="M23" s="17">
        <v>7010.6784400000006</v>
      </c>
      <c r="N23" s="45">
        <v>83654.705460000012</v>
      </c>
    </row>
    <row r="24" spans="1:14" x14ac:dyDescent="0.25">
      <c r="A24" s="4" t="s">
        <v>63</v>
      </c>
      <c r="B24" s="17">
        <v>3050.9465099999998</v>
      </c>
      <c r="C24" s="17">
        <v>2251.3934599999998</v>
      </c>
      <c r="D24" s="17">
        <v>2514.0906600000003</v>
      </c>
      <c r="E24" s="17">
        <v>3301.2975799999999</v>
      </c>
      <c r="F24" s="17">
        <v>3650.1134900000002</v>
      </c>
      <c r="G24" s="17">
        <v>3066.7759999999998</v>
      </c>
      <c r="H24" s="17">
        <v>3226.3921</v>
      </c>
      <c r="I24" s="17">
        <v>2960.3626300000001</v>
      </c>
      <c r="J24" s="17">
        <v>3727.2187200000003</v>
      </c>
      <c r="K24" s="17">
        <f>[4]BASE_TAB_4!W18/1000</f>
        <v>3298.4779600000002</v>
      </c>
      <c r="L24" s="17">
        <v>3934.3582999999999</v>
      </c>
      <c r="M24" s="17">
        <v>4797.8719600000004</v>
      </c>
      <c r="N24" s="45">
        <v>39795.660430000004</v>
      </c>
    </row>
    <row r="25" spans="1:14" x14ac:dyDescent="0.25">
      <c r="A25" t="s">
        <v>64</v>
      </c>
      <c r="B25" s="17">
        <v>2628.3876700000001</v>
      </c>
      <c r="C25" s="17">
        <v>2985.6642400000001</v>
      </c>
      <c r="D25" s="17">
        <v>3522.8135899999997</v>
      </c>
      <c r="E25" s="17">
        <v>3655.2664100000002</v>
      </c>
      <c r="F25" s="17">
        <v>7092.3850499999999</v>
      </c>
      <c r="G25" s="17">
        <v>3727.2723500000002</v>
      </c>
      <c r="H25" s="17">
        <v>4384.72793</v>
      </c>
      <c r="I25" s="17">
        <v>3751.6174900000001</v>
      </c>
      <c r="J25" s="17">
        <v>3841.7694500000002</v>
      </c>
      <c r="K25" s="17">
        <f>[4]BASE_TAB_4!W19/1000</f>
        <v>3446.0346199999999</v>
      </c>
      <c r="L25" s="17">
        <v>3108.6503299999999</v>
      </c>
      <c r="M25" s="17">
        <v>5064.1499699999995</v>
      </c>
      <c r="N25" s="45">
        <v>47424.16588</v>
      </c>
    </row>
    <row r="26" spans="1:14" x14ac:dyDescent="0.25">
      <c r="A26" t="s">
        <v>58</v>
      </c>
      <c r="B26" s="17">
        <v>8120.6164800000006</v>
      </c>
      <c r="C26" s="17">
        <v>5781.4392200000011</v>
      </c>
      <c r="D26" s="17">
        <v>6647.1661199999999</v>
      </c>
      <c r="E26" s="17">
        <v>5877.6065099999996</v>
      </c>
      <c r="F26" s="17">
        <v>6375.32528</v>
      </c>
      <c r="G26" s="17">
        <v>7460.5476499999995</v>
      </c>
      <c r="H26" s="17">
        <v>6229.3852300000008</v>
      </c>
      <c r="I26" s="17">
        <v>7220.0551999999989</v>
      </c>
      <c r="J26" s="17">
        <v>7342.8836700000002</v>
      </c>
      <c r="K26" s="17">
        <f>([4]BASE_TAB_4!W22+[4]BASE_TAB_4!W21+[4]BASE_TAB_4!W24)/1000</f>
        <v>6454.9073699999999</v>
      </c>
      <c r="L26" s="17">
        <v>6546.7421299999987</v>
      </c>
      <c r="M26" s="17">
        <v>9023.539499999999</v>
      </c>
      <c r="N26" s="45">
        <v>83164.606540000008</v>
      </c>
    </row>
    <row r="27" spans="1:14" x14ac:dyDescent="0.25">
      <c r="A27" s="1" t="s">
        <v>65</v>
      </c>
      <c r="B27" s="14">
        <v>106256.86063999997</v>
      </c>
      <c r="C27" s="14">
        <v>77101.69958</v>
      </c>
      <c r="D27" s="14">
        <v>70722.189299999998</v>
      </c>
      <c r="E27" s="14">
        <v>69753.910390000005</v>
      </c>
      <c r="F27" s="14">
        <v>78646.590880000003</v>
      </c>
      <c r="G27" s="14">
        <v>76199.516269999993</v>
      </c>
      <c r="H27" s="14">
        <v>79545.505540000013</v>
      </c>
      <c r="I27" s="14">
        <v>85400.904480000012</v>
      </c>
      <c r="J27" s="14">
        <v>78283.706900000005</v>
      </c>
      <c r="K27" s="14">
        <f>SUM(K28:K36)</f>
        <v>75507.139410000003</v>
      </c>
      <c r="L27" s="14">
        <v>81771.81044999999</v>
      </c>
      <c r="M27" s="14">
        <v>82092.308279999997</v>
      </c>
      <c r="N27" s="45">
        <v>961511.30754999979</v>
      </c>
    </row>
    <row r="28" spans="1:14" x14ac:dyDescent="0.25">
      <c r="A28" s="4" t="s">
        <v>66</v>
      </c>
      <c r="B28" s="17">
        <v>26069.973489999997</v>
      </c>
      <c r="C28" s="17">
        <v>13511.84326</v>
      </c>
      <c r="D28" s="17">
        <v>12126.85375</v>
      </c>
      <c r="E28" s="17">
        <v>10660.591900000001</v>
      </c>
      <c r="F28" s="17">
        <v>11479.67951</v>
      </c>
      <c r="G28" s="17">
        <v>13774.611510000001</v>
      </c>
      <c r="H28" s="17">
        <v>14700.39878</v>
      </c>
      <c r="I28" s="17">
        <v>14635.19349</v>
      </c>
      <c r="J28" s="17">
        <v>12881.386259999999</v>
      </c>
      <c r="K28" s="17">
        <f>[4]BASE_TAB_4!W37/1000</f>
        <v>11243.641029999999</v>
      </c>
      <c r="L28" s="17">
        <v>12543.302280000002</v>
      </c>
      <c r="M28" s="17">
        <v>13068.67613</v>
      </c>
      <c r="N28" s="45">
        <v>166752.67069</v>
      </c>
    </row>
    <row r="29" spans="1:14" x14ac:dyDescent="0.25">
      <c r="A29" s="4" t="s">
        <v>67</v>
      </c>
      <c r="B29" s="17">
        <v>26435.931089999998</v>
      </c>
      <c r="C29" s="17">
        <v>18376.30416</v>
      </c>
      <c r="D29" s="17">
        <v>17301.709489999997</v>
      </c>
      <c r="E29" s="17">
        <v>16941.100710000002</v>
      </c>
      <c r="F29" s="17">
        <v>22665.995079999997</v>
      </c>
      <c r="G29" s="17">
        <v>16649.93578</v>
      </c>
      <c r="H29" s="17">
        <v>20232.69673</v>
      </c>
      <c r="I29" s="17">
        <v>21557.510059999997</v>
      </c>
      <c r="J29" s="17">
        <v>18936.119360000001</v>
      </c>
      <c r="K29" s="17">
        <f>[4]BASE_TAB_4!W29/1000</f>
        <v>18975.690619999998</v>
      </c>
      <c r="L29" s="17">
        <v>21701.74553</v>
      </c>
      <c r="M29" s="17">
        <v>17566.35831</v>
      </c>
      <c r="N29" s="45">
        <v>237296.52489</v>
      </c>
    </row>
    <row r="30" spans="1:14" x14ac:dyDescent="0.25">
      <c r="A30" s="4" t="s">
        <v>68</v>
      </c>
      <c r="B30" s="17">
        <v>6008.52315</v>
      </c>
      <c r="C30" s="17">
        <v>2758.0193899999999</v>
      </c>
      <c r="D30" s="17">
        <v>2622.5764700000004</v>
      </c>
      <c r="E30" s="17">
        <v>2492.10914</v>
      </c>
      <c r="F30" s="17">
        <v>6434.9859500000002</v>
      </c>
      <c r="G30" s="17">
        <v>7579.9234999999999</v>
      </c>
      <c r="H30" s="17">
        <v>7437.1879300000001</v>
      </c>
      <c r="I30" s="17">
        <v>7075.8547199999994</v>
      </c>
      <c r="J30" s="17">
        <v>6892.0561200000002</v>
      </c>
      <c r="K30" s="17">
        <f>[4]BASE_TAB_4!W30/1000</f>
        <v>6818.4764500000001</v>
      </c>
      <c r="L30" s="17">
        <v>8530.5032699999992</v>
      </c>
      <c r="M30" s="17">
        <v>8515.7584399999996</v>
      </c>
      <c r="N30" s="45">
        <v>73165.582049999997</v>
      </c>
    </row>
    <row r="31" spans="1:14" x14ac:dyDescent="0.25">
      <c r="A31" s="4" t="s">
        <v>69</v>
      </c>
      <c r="B31" s="17">
        <v>8193.0504999999994</v>
      </c>
      <c r="C31" s="17">
        <v>7738.9686400000001</v>
      </c>
      <c r="D31" s="17">
        <v>6529.6031600000006</v>
      </c>
      <c r="E31" s="17">
        <v>6612.0188399999997</v>
      </c>
      <c r="F31" s="17">
        <v>3647.5254300000001</v>
      </c>
      <c r="G31" s="17">
        <v>2578.77027</v>
      </c>
      <c r="H31" s="17">
        <v>2197.0052000000001</v>
      </c>
      <c r="I31" s="17">
        <v>3382.7102500000001</v>
      </c>
      <c r="J31" s="17">
        <v>2548.19686</v>
      </c>
      <c r="K31" s="17">
        <f>[4]BASE_TAB_4!W33/1000</f>
        <v>2490.45318</v>
      </c>
      <c r="L31" s="17">
        <v>2537.9112300000002</v>
      </c>
      <c r="M31" s="17">
        <v>2557.9524799999999</v>
      </c>
      <c r="N31" s="45">
        <v>50956.272639999996</v>
      </c>
    </row>
    <row r="32" spans="1:14" x14ac:dyDescent="0.25">
      <c r="A32" s="4" t="s">
        <v>60</v>
      </c>
      <c r="B32" s="17">
        <v>7657.0647199999994</v>
      </c>
      <c r="C32" s="17">
        <v>8547.4064399999988</v>
      </c>
      <c r="D32" s="17">
        <v>7148.1080999999995</v>
      </c>
      <c r="E32" s="17">
        <v>6995.7524800000001</v>
      </c>
      <c r="F32" s="17">
        <v>6851.1354299999994</v>
      </c>
      <c r="G32" s="17">
        <v>6179.9201199999998</v>
      </c>
      <c r="H32" s="17">
        <v>8034.9158200000002</v>
      </c>
      <c r="I32" s="17">
        <v>7195.7565000000004</v>
      </c>
      <c r="J32" s="17">
        <v>7801.6942099999997</v>
      </c>
      <c r="K32" s="17">
        <f>[4]BASE_TAB_4!W35/1000</f>
        <v>8126.62417</v>
      </c>
      <c r="L32" s="17">
        <v>7987.4306400000005</v>
      </c>
      <c r="M32" s="17">
        <v>7949.2008699999988</v>
      </c>
      <c r="N32" s="45">
        <v>90412.15290999999</v>
      </c>
    </row>
    <row r="33" spans="1:14" x14ac:dyDescent="0.25">
      <c r="A33" t="s">
        <v>64</v>
      </c>
      <c r="B33" s="17">
        <v>6951.9297999999999</v>
      </c>
      <c r="C33" s="17">
        <v>6954.4645599999994</v>
      </c>
      <c r="D33" s="17">
        <v>6676.4892599999994</v>
      </c>
      <c r="E33" s="17">
        <v>7086.0983299999998</v>
      </c>
      <c r="F33" s="17">
        <v>7559.8897300000008</v>
      </c>
      <c r="G33" s="17">
        <v>7930.0080399999997</v>
      </c>
      <c r="H33" s="17">
        <v>7135.4945900000002</v>
      </c>
      <c r="I33" s="17">
        <v>9194.6174900000005</v>
      </c>
      <c r="J33" s="17">
        <v>7964.7242200000001</v>
      </c>
      <c r="K33" s="17">
        <f>[4]BASE_TAB_4!W31/1000</f>
        <v>7936.0700400000005</v>
      </c>
      <c r="L33" s="17">
        <v>8088.6990400000013</v>
      </c>
      <c r="M33" s="17">
        <v>7937.873050000002</v>
      </c>
      <c r="N33" s="45">
        <v>91153.246429999999</v>
      </c>
    </row>
    <row r="34" spans="1:14" x14ac:dyDescent="0.25">
      <c r="A34" t="s">
        <v>57</v>
      </c>
      <c r="B34" s="17">
        <v>2720.2570799999999</v>
      </c>
      <c r="C34" s="17">
        <v>2526.4504999999999</v>
      </c>
      <c r="D34" s="17">
        <v>2868.8765099999996</v>
      </c>
      <c r="E34" s="17">
        <v>3002.4659300000003</v>
      </c>
      <c r="F34" s="17">
        <v>3224.2456400000001</v>
      </c>
      <c r="G34" s="17">
        <v>3303.26278</v>
      </c>
      <c r="H34" s="17">
        <v>3024.1044200000001</v>
      </c>
      <c r="I34" s="17">
        <v>3365.7350000000001</v>
      </c>
      <c r="J34" s="17">
        <v>3526.8583799999997</v>
      </c>
      <c r="K34" s="17">
        <f>[4]BASE_TAB_4!W32/1000</f>
        <v>3079.0185000000001</v>
      </c>
      <c r="L34" s="17">
        <v>2928.9921600000002</v>
      </c>
      <c r="M34" s="17">
        <v>3036.4507999999996</v>
      </c>
      <c r="N34" s="45">
        <v>36626.262199999997</v>
      </c>
    </row>
    <row r="35" spans="1:14" x14ac:dyDescent="0.25">
      <c r="A35" s="8" t="s">
        <v>77</v>
      </c>
      <c r="B35" s="17">
        <v>4514.7565199999999</v>
      </c>
      <c r="C35" s="17">
        <v>3787.0165000000002</v>
      </c>
      <c r="D35" s="17">
        <v>3880.4072500000002</v>
      </c>
      <c r="E35" s="17">
        <v>3856.1208199999996</v>
      </c>
      <c r="F35" s="17">
        <v>4585.3025700000007</v>
      </c>
      <c r="G35" s="17">
        <v>4422.0210199999992</v>
      </c>
      <c r="H35" s="17">
        <v>4025.1382400000002</v>
      </c>
      <c r="I35" s="17">
        <v>4817.4997599999997</v>
      </c>
      <c r="J35" s="17">
        <v>4355.6152599999996</v>
      </c>
      <c r="K35" s="17">
        <f>[4]BASE_TAB_4!W36/1000</f>
        <v>4361.9795400000003</v>
      </c>
      <c r="L35" s="17">
        <v>4497.14066</v>
      </c>
      <c r="M35" s="17">
        <v>4815.8888999999999</v>
      </c>
      <c r="N35" s="45">
        <v>52213.135349999997</v>
      </c>
    </row>
    <row r="36" spans="1:14" x14ac:dyDescent="0.25">
      <c r="A36" t="s">
        <v>58</v>
      </c>
      <c r="B36" s="17">
        <v>17705.37429</v>
      </c>
      <c r="C36" s="17">
        <v>12901.226130000003</v>
      </c>
      <c r="D36" s="17">
        <v>11567.56531</v>
      </c>
      <c r="E36" s="17">
        <v>12107.652239999999</v>
      </c>
      <c r="F36" s="17">
        <v>12197.831539999999</v>
      </c>
      <c r="G36" s="17">
        <v>13781.063249999999</v>
      </c>
      <c r="H36" s="17">
        <v>12758.563830000001</v>
      </c>
      <c r="I36" s="17">
        <v>14176.02721</v>
      </c>
      <c r="J36" s="17">
        <v>13377.05623</v>
      </c>
      <c r="K36" s="17">
        <f>([4]BASE_TAB_4!W34+[4]BASE_TAB_4!W26+[4]BASE_TAB_4!W27+[4]BASE_TAB_4!W28)/1000</f>
        <v>12475.185880000006</v>
      </c>
      <c r="L36" s="17">
        <v>12956.085639999996</v>
      </c>
      <c r="M36" s="17">
        <v>16644.149300000001</v>
      </c>
      <c r="N36" s="45">
        <v>162935.46038999999</v>
      </c>
    </row>
    <row r="37" spans="1:14" x14ac:dyDescent="0.25">
      <c r="A37" s="1" t="s">
        <v>70</v>
      </c>
      <c r="B37" s="14">
        <v>5260.42929</v>
      </c>
      <c r="C37" s="14">
        <v>3791.6745299999998</v>
      </c>
      <c r="D37" s="14">
        <v>3237.17326</v>
      </c>
      <c r="E37" s="14">
        <v>3513.0551399999999</v>
      </c>
      <c r="F37" s="14">
        <v>5315.90996</v>
      </c>
      <c r="G37" s="14">
        <v>3880.47012</v>
      </c>
      <c r="H37" s="14">
        <v>3451.6917700000004</v>
      </c>
      <c r="I37" s="14">
        <v>3633.0281400000003</v>
      </c>
      <c r="J37" s="14">
        <v>3266.6764800000001</v>
      </c>
      <c r="K37" s="14">
        <f>SUM(K38:K39)</f>
        <v>3621.8419599999997</v>
      </c>
      <c r="L37" s="14">
        <v>3551.4084699999999</v>
      </c>
      <c r="M37" s="14">
        <v>4688.5530699999999</v>
      </c>
      <c r="N37" s="45">
        <v>47239.510760000005</v>
      </c>
    </row>
    <row r="38" spans="1:14" x14ac:dyDescent="0.25">
      <c r="A38" t="s">
        <v>71</v>
      </c>
      <c r="B38" s="17">
        <v>4214.6159299999999</v>
      </c>
      <c r="C38" s="17">
        <v>3127.4241299999999</v>
      </c>
      <c r="D38" s="17">
        <v>2803.3451700000001</v>
      </c>
      <c r="E38" s="17">
        <v>2867.3100199999999</v>
      </c>
      <c r="F38" s="17">
        <v>4886.4330099999997</v>
      </c>
      <c r="G38" s="17">
        <v>3135.37725</v>
      </c>
      <c r="H38" s="17">
        <v>3008.1225800000002</v>
      </c>
      <c r="I38" s="17">
        <v>3202.8929900000003</v>
      </c>
      <c r="J38" s="17">
        <v>2771.4291699999999</v>
      </c>
      <c r="K38" s="17">
        <f>[4]BASE_TAB_4!W40/1000</f>
        <v>3182.5350099999996</v>
      </c>
      <c r="L38" s="17">
        <v>3036.4577799999997</v>
      </c>
      <c r="M38" s="17">
        <v>4099.0397300000004</v>
      </c>
      <c r="N38" s="45">
        <v>40349.897060000003</v>
      </c>
    </row>
    <row r="39" spans="1:14" ht="13.8" thickBot="1" x14ac:dyDescent="0.3">
      <c r="A39" s="28" t="s">
        <v>58</v>
      </c>
      <c r="B39" s="20">
        <v>1045.8133599999999</v>
      </c>
      <c r="C39" s="17">
        <v>664.25040000000001</v>
      </c>
      <c r="D39" s="17">
        <v>433.82809000000003</v>
      </c>
      <c r="E39" s="20">
        <v>645.74512000000004</v>
      </c>
      <c r="F39" s="17">
        <v>429.47694999999999</v>
      </c>
      <c r="G39" s="20">
        <v>745.09286999999983</v>
      </c>
      <c r="H39" s="20">
        <v>443.56918999999999</v>
      </c>
      <c r="I39" s="20">
        <v>430.13515000000001</v>
      </c>
      <c r="J39" s="20">
        <v>495.24730999999997</v>
      </c>
      <c r="K39" s="20">
        <f>([4]BASE_TAB_4!W39)/1000</f>
        <v>439.30695000000003</v>
      </c>
      <c r="L39" s="20">
        <v>514.95069000000001</v>
      </c>
      <c r="M39" s="20">
        <v>589.51333999999997</v>
      </c>
      <c r="N39" s="46">
        <v>6889.6136999999999</v>
      </c>
    </row>
    <row r="40" spans="1:14" ht="13.8" thickTop="1" x14ac:dyDescent="0.25">
      <c r="A40" s="48" t="s">
        <v>33</v>
      </c>
      <c r="B40" s="47">
        <v>438289.90818999993</v>
      </c>
      <c r="C40" s="47">
        <v>371238.24220000004</v>
      </c>
      <c r="D40" s="47">
        <v>381869.05164000002</v>
      </c>
      <c r="E40" s="47">
        <v>395006.92949000007</v>
      </c>
      <c r="F40" s="47">
        <v>400218.80578</v>
      </c>
      <c r="G40" s="47">
        <v>468778.14591000002</v>
      </c>
      <c r="H40" s="47">
        <v>408604.88371999998</v>
      </c>
      <c r="I40" s="47">
        <v>408221.71606000001</v>
      </c>
      <c r="J40" s="47">
        <v>427731.05647000001</v>
      </c>
      <c r="K40" s="47">
        <f>K5+K6+K7+K8+K9+K10+K17+K27+K37</f>
        <v>423362.61411999998</v>
      </c>
      <c r="L40" s="47">
        <f>L5+L6+L7+L8+L9+L10+L17+L27+L37</f>
        <v>383367.13283999998</v>
      </c>
      <c r="M40" s="47">
        <f>M5+M6+M7+M8+M9+M10+M17+M27+M37</f>
        <v>552481.38801999995</v>
      </c>
      <c r="N40" s="47">
        <f>N5+N6+N7+N8+N9+N10+N17+N27+N37</f>
        <v>5060048.3268299997</v>
      </c>
    </row>
    <row r="41" spans="1:14" x14ac:dyDescent="0.25">
      <c r="A41" s="5" t="s">
        <v>72</v>
      </c>
      <c r="G41" s="6"/>
    </row>
    <row r="42" spans="1:14" x14ac:dyDescent="0.25">
      <c r="A42" s="203" t="s">
        <v>87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x14ac:dyDescent="0.25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x14ac:dyDescent="0.25">
      <c r="A44" s="5" t="s">
        <v>85</v>
      </c>
    </row>
    <row r="45" spans="1:14" x14ac:dyDescent="0.25">
      <c r="I45" s="6"/>
    </row>
  </sheetData>
  <mergeCells count="1">
    <mergeCell ref="A42:N4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O82"/>
  <sheetViews>
    <sheetView workbookViewId="0"/>
  </sheetViews>
  <sheetFormatPr defaultRowHeight="13.2" x14ac:dyDescent="0.25"/>
  <cols>
    <col min="1" max="1" width="31.109375" customWidth="1"/>
    <col min="2" max="2" width="9.33203125" customWidth="1"/>
    <col min="3" max="3" width="9" customWidth="1"/>
    <col min="4" max="4" width="9" bestFit="1" customWidth="1"/>
    <col min="6" max="9" width="9" bestFit="1" customWidth="1"/>
    <col min="10" max="10" width="8.88671875" customWidth="1"/>
    <col min="11" max="11" width="9" bestFit="1" customWidth="1"/>
    <col min="13" max="13" width="9.44140625" bestFit="1" customWidth="1"/>
    <col min="14" max="14" width="11.33203125" customWidth="1"/>
  </cols>
  <sheetData>
    <row r="1" spans="1:14" x14ac:dyDescent="0.25">
      <c r="A1" s="1" t="s">
        <v>89</v>
      </c>
      <c r="J1" s="6"/>
      <c r="K1" s="6"/>
      <c r="L1" s="6"/>
    </row>
    <row r="3" spans="1:14" x14ac:dyDescent="0.25">
      <c r="N3" s="2" t="s">
        <v>31</v>
      </c>
    </row>
    <row r="4" spans="1:14" ht="13.8" thickBot="1" x14ac:dyDescent="0.3">
      <c r="A4" s="25" t="s">
        <v>34</v>
      </c>
      <c r="B4" s="26" t="s">
        <v>35</v>
      </c>
      <c r="C4" s="26" t="s">
        <v>36</v>
      </c>
      <c r="D4" s="26" t="s">
        <v>37</v>
      </c>
      <c r="E4" s="26" t="s">
        <v>38</v>
      </c>
      <c r="F4" s="26" t="s">
        <v>39</v>
      </c>
      <c r="G4" s="26" t="s">
        <v>40</v>
      </c>
      <c r="H4" s="26" t="s">
        <v>41</v>
      </c>
      <c r="I4" s="26" t="s">
        <v>42</v>
      </c>
      <c r="J4" s="26" t="s">
        <v>43</v>
      </c>
      <c r="K4" s="26" t="s">
        <v>44</v>
      </c>
      <c r="L4" s="26" t="s">
        <v>45</v>
      </c>
      <c r="M4" s="26" t="s">
        <v>46</v>
      </c>
      <c r="N4" s="27">
        <v>2012</v>
      </c>
    </row>
    <row r="5" spans="1:14" ht="13.8" thickTop="1" x14ac:dyDescent="0.25">
      <c r="A5" s="1" t="s">
        <v>47</v>
      </c>
      <c r="B5" s="14">
        <v>35514.194360000009</v>
      </c>
      <c r="C5" s="14">
        <v>33094.950550000001</v>
      </c>
      <c r="D5" s="14">
        <v>34056.027219999996</v>
      </c>
      <c r="E5" s="14">
        <v>32435.22507</v>
      </c>
      <c r="F5" s="14">
        <v>32237.535939999994</v>
      </c>
      <c r="G5" s="14">
        <v>34487.920009999994</v>
      </c>
      <c r="H5" s="14">
        <v>35242.789419999994</v>
      </c>
      <c r="I5" s="14">
        <v>36505.798249999993</v>
      </c>
      <c r="J5" s="14">
        <v>36991.377399999998</v>
      </c>
      <c r="K5" s="14">
        <v>32861.484589999993</v>
      </c>
      <c r="L5" s="14">
        <v>35255.438899999994</v>
      </c>
      <c r="M5" s="14">
        <v>70864.582290000006</v>
      </c>
      <c r="N5" s="45">
        <f>SUM(B5:M5)</f>
        <v>449547.32400000002</v>
      </c>
    </row>
    <row r="6" spans="1:14" x14ac:dyDescent="0.25">
      <c r="A6" s="1" t="s">
        <v>48</v>
      </c>
      <c r="B6" s="14">
        <v>98559.358429999978</v>
      </c>
      <c r="C6" s="14">
        <v>80064.807509999984</v>
      </c>
      <c r="D6" s="14">
        <v>85432.324339999992</v>
      </c>
      <c r="E6" s="14">
        <v>100085.69180000002</v>
      </c>
      <c r="F6" s="14">
        <v>89249.033229999972</v>
      </c>
      <c r="G6" s="14">
        <v>94959.854549999989</v>
      </c>
      <c r="H6" s="14">
        <v>95748.331909999994</v>
      </c>
      <c r="I6" s="14">
        <v>90619.972650000025</v>
      </c>
      <c r="J6" s="14">
        <v>98390.475160000002</v>
      </c>
      <c r="K6" s="14">
        <v>90520.192439999984</v>
      </c>
      <c r="L6" s="14">
        <v>93763.823690000019</v>
      </c>
      <c r="M6" s="14">
        <v>100348.62424999998</v>
      </c>
      <c r="N6" s="45">
        <f t="shared" ref="N6:N39" si="0">SUM(B6:M6)</f>
        <v>1117742.4899599999</v>
      </c>
    </row>
    <row r="7" spans="1:14" x14ac:dyDescent="0.25">
      <c r="A7" s="1" t="s">
        <v>49</v>
      </c>
      <c r="B7" s="14">
        <v>93672.440510000015</v>
      </c>
      <c r="C7" s="14">
        <v>79323.29942000001</v>
      </c>
      <c r="D7" s="14">
        <v>83156.26473000001</v>
      </c>
      <c r="E7" s="14">
        <v>78353.383540000039</v>
      </c>
      <c r="F7" s="14">
        <v>84741.367820000014</v>
      </c>
      <c r="G7" s="14">
        <v>78585.094230000017</v>
      </c>
      <c r="H7" s="14">
        <v>75173.188340000008</v>
      </c>
      <c r="I7" s="14">
        <v>74513.20885000001</v>
      </c>
      <c r="J7" s="14">
        <v>81090.09302</v>
      </c>
      <c r="K7" s="14">
        <v>78617.457079999993</v>
      </c>
      <c r="L7" s="14">
        <v>73946.143190000003</v>
      </c>
      <c r="M7" s="14">
        <v>66492.279889999991</v>
      </c>
      <c r="N7" s="45">
        <f t="shared" si="0"/>
        <v>947664.22062000015</v>
      </c>
    </row>
    <row r="8" spans="1:14" x14ac:dyDescent="0.25">
      <c r="A8" s="1" t="s">
        <v>50</v>
      </c>
      <c r="B8" s="14">
        <v>41032.240999999995</v>
      </c>
      <c r="C8" s="14">
        <v>26193.076909999996</v>
      </c>
      <c r="D8" s="14">
        <v>30113.841760000003</v>
      </c>
      <c r="E8" s="14">
        <v>37459.315729999995</v>
      </c>
      <c r="F8" s="14">
        <v>30950.10571</v>
      </c>
      <c r="G8" s="14">
        <v>32015.877759999999</v>
      </c>
      <c r="H8" s="14">
        <v>33849.904709999995</v>
      </c>
      <c r="I8" s="14">
        <v>35640.792719999983</v>
      </c>
      <c r="J8" s="14">
        <v>47688.814910000001</v>
      </c>
      <c r="K8" s="14">
        <v>34706.760419999991</v>
      </c>
      <c r="L8" s="14">
        <v>35964.724359999993</v>
      </c>
      <c r="M8" s="14">
        <v>40434.136549999996</v>
      </c>
      <c r="N8" s="45">
        <f t="shared" si="0"/>
        <v>426049.59253999998</v>
      </c>
    </row>
    <row r="9" spans="1:14" x14ac:dyDescent="0.25">
      <c r="A9" s="1" t="s">
        <v>51</v>
      </c>
      <c r="B9" s="14">
        <v>384.28390000000002</v>
      </c>
      <c r="C9" s="14">
        <v>408.85816999999997</v>
      </c>
      <c r="D9" s="14">
        <v>289.33373999999998</v>
      </c>
      <c r="E9" s="14">
        <v>330.48899</v>
      </c>
      <c r="F9" s="14">
        <v>477.34390000000002</v>
      </c>
      <c r="G9" s="14">
        <v>308.10815000000002</v>
      </c>
      <c r="H9" s="14">
        <v>306.69082000000003</v>
      </c>
      <c r="I9" s="14">
        <v>431.37488000000002</v>
      </c>
      <c r="J9" s="14">
        <v>458.29183</v>
      </c>
      <c r="K9" s="14">
        <v>715.88902000000007</v>
      </c>
      <c r="L9" s="14">
        <v>383.36958000000004</v>
      </c>
      <c r="M9" s="14">
        <v>339.28967999999998</v>
      </c>
      <c r="N9" s="45">
        <f t="shared" si="0"/>
        <v>4833.3226599999998</v>
      </c>
    </row>
    <row r="10" spans="1:14" x14ac:dyDescent="0.25">
      <c r="A10" s="1" t="s">
        <v>52</v>
      </c>
      <c r="B10" s="14">
        <v>40964.230589999999</v>
      </c>
      <c r="C10" s="14">
        <v>33246.238839999991</v>
      </c>
      <c r="D10" s="14">
        <v>61903.280659999989</v>
      </c>
      <c r="E10" s="14">
        <v>54529.448550000008</v>
      </c>
      <c r="F10" s="14">
        <v>38614.320939999998</v>
      </c>
      <c r="G10" s="14">
        <v>45093.456559999999</v>
      </c>
      <c r="H10" s="14">
        <v>42302.174930000008</v>
      </c>
      <c r="I10" s="14">
        <v>39713.429510000002</v>
      </c>
      <c r="J10" s="14">
        <v>44848.116759999997</v>
      </c>
      <c r="K10" s="14">
        <v>42764.408700000007</v>
      </c>
      <c r="L10" s="14">
        <v>46485.33339</v>
      </c>
      <c r="M10" s="14">
        <v>44438.186509999992</v>
      </c>
      <c r="N10" s="45">
        <f t="shared" si="0"/>
        <v>534902.62594000006</v>
      </c>
    </row>
    <row r="11" spans="1:14" x14ac:dyDescent="0.25">
      <c r="A11" s="4" t="s">
        <v>53</v>
      </c>
      <c r="B11" s="17">
        <v>14828.523559999998</v>
      </c>
      <c r="C11" s="17">
        <v>13850.435389999999</v>
      </c>
      <c r="D11" s="17">
        <v>21071.282159999999</v>
      </c>
      <c r="E11" s="17">
        <v>14882.822840000001</v>
      </c>
      <c r="F11" s="17">
        <v>15541.260479999999</v>
      </c>
      <c r="G11" s="17">
        <v>17915.524850000002</v>
      </c>
      <c r="H11" s="17">
        <v>13825.901800000001</v>
      </c>
      <c r="I11" s="17">
        <v>14700.00965</v>
      </c>
      <c r="J11" s="17">
        <v>16979.18548</v>
      </c>
      <c r="K11" s="17">
        <v>19424.552969999997</v>
      </c>
      <c r="L11" s="17">
        <v>19598.128479999999</v>
      </c>
      <c r="M11" s="17">
        <v>14877.770789999999</v>
      </c>
      <c r="N11" s="62">
        <f t="shared" si="0"/>
        <v>197495.39845000001</v>
      </c>
    </row>
    <row r="12" spans="1:14" x14ac:dyDescent="0.25">
      <c r="A12" s="4" t="s">
        <v>54</v>
      </c>
      <c r="B12" s="17">
        <v>9100.5776900000001</v>
      </c>
      <c r="C12" s="17">
        <v>7340.4415899999995</v>
      </c>
      <c r="D12" s="17">
        <v>7685.6068299999997</v>
      </c>
      <c r="E12" s="17">
        <v>10597.814189999999</v>
      </c>
      <c r="F12" s="17">
        <v>8801.2205599999998</v>
      </c>
      <c r="G12" s="17">
        <v>12096.59124</v>
      </c>
      <c r="H12" s="17">
        <v>10948.55149</v>
      </c>
      <c r="I12" s="17">
        <v>9613.1813399999992</v>
      </c>
      <c r="J12" s="17">
        <v>9832.2772199999999</v>
      </c>
      <c r="K12" s="17">
        <v>7840.8484200000003</v>
      </c>
      <c r="L12" s="17">
        <v>10032.09813</v>
      </c>
      <c r="M12" s="17">
        <v>7787.9588300000005</v>
      </c>
      <c r="N12" s="62">
        <f t="shared" si="0"/>
        <v>111677.16753000001</v>
      </c>
    </row>
    <row r="13" spans="1:14" x14ac:dyDescent="0.25">
      <c r="A13" t="s">
        <v>55</v>
      </c>
      <c r="B13" s="17">
        <v>3102.0096100000001</v>
      </c>
      <c r="C13" s="17">
        <v>1495.8313799999999</v>
      </c>
      <c r="D13" s="17">
        <v>3107.5155499999996</v>
      </c>
      <c r="E13" s="17">
        <v>3723.2008900000001</v>
      </c>
      <c r="F13" s="17">
        <v>2547.7143799999999</v>
      </c>
      <c r="G13" s="17">
        <v>2664.3510000000001</v>
      </c>
      <c r="H13" s="17">
        <v>2599.47804</v>
      </c>
      <c r="I13" s="17">
        <v>3174.1442000000002</v>
      </c>
      <c r="J13" s="17">
        <v>3222.4195299999997</v>
      </c>
      <c r="K13" s="17">
        <v>2012.93029</v>
      </c>
      <c r="L13" s="17">
        <v>2012.2148300000001</v>
      </c>
      <c r="M13" s="17">
        <v>2542.5631699999999</v>
      </c>
      <c r="N13" s="62">
        <f t="shared" si="0"/>
        <v>32204.372869999996</v>
      </c>
    </row>
    <row r="14" spans="1:14" x14ac:dyDescent="0.25">
      <c r="A14" t="s">
        <v>56</v>
      </c>
      <c r="B14" s="17">
        <v>2301.8465000000001</v>
      </c>
      <c r="C14" s="17">
        <v>1662.10185</v>
      </c>
      <c r="D14" s="17">
        <v>2301.38004</v>
      </c>
      <c r="E14" s="17">
        <v>3071.5609399999998</v>
      </c>
      <c r="F14" s="17">
        <v>1903.84698</v>
      </c>
      <c r="G14" s="17">
        <v>2386.0820800000001</v>
      </c>
      <c r="H14" s="17">
        <v>3011.9321299999997</v>
      </c>
      <c r="I14" s="17">
        <v>2558.0862099999999</v>
      </c>
      <c r="J14" s="17">
        <v>2737.82186</v>
      </c>
      <c r="K14" s="17">
        <v>2931.3405299999999</v>
      </c>
      <c r="L14" s="17">
        <v>3080.67245</v>
      </c>
      <c r="M14" s="17">
        <v>2606.61967</v>
      </c>
      <c r="N14" s="62">
        <f t="shared" si="0"/>
        <v>30553.291240000006</v>
      </c>
    </row>
    <row r="15" spans="1:14" x14ac:dyDescent="0.25">
      <c r="A15" t="s">
        <v>57</v>
      </c>
      <c r="B15" s="17">
        <v>3467.1645400000002</v>
      </c>
      <c r="C15" s="17">
        <v>2063.0675700000002</v>
      </c>
      <c r="D15" s="17">
        <v>13235.687820000001</v>
      </c>
      <c r="E15" s="17">
        <v>2250.4674100000002</v>
      </c>
      <c r="F15" s="17">
        <v>2468.8686200000002</v>
      </c>
      <c r="G15" s="17">
        <v>2416.5264500000003</v>
      </c>
      <c r="H15" s="17">
        <v>3641.5022200000003</v>
      </c>
      <c r="I15" s="17">
        <v>2280.2656899999997</v>
      </c>
      <c r="J15" s="17">
        <v>3323.8289399999999</v>
      </c>
      <c r="K15" s="17">
        <v>2594.5834300000001</v>
      </c>
      <c r="L15" s="17">
        <v>2709.5281</v>
      </c>
      <c r="M15" s="17">
        <v>3557.52387</v>
      </c>
      <c r="N15" s="62">
        <f t="shared" si="0"/>
        <v>44009.014660000008</v>
      </c>
    </row>
    <row r="16" spans="1:14" x14ac:dyDescent="0.25">
      <c r="A16" t="s">
        <v>58</v>
      </c>
      <c r="B16" s="17">
        <v>8164.1086900000009</v>
      </c>
      <c r="C16" s="17">
        <v>6834.3610599999993</v>
      </c>
      <c r="D16" s="17">
        <v>14501.808259999993</v>
      </c>
      <c r="E16" s="17">
        <v>20003.58228000001</v>
      </c>
      <c r="F16" s="17">
        <v>7351.4099199999991</v>
      </c>
      <c r="G16" s="17">
        <v>7614.38094</v>
      </c>
      <c r="H16" s="17">
        <v>8274.8092500000021</v>
      </c>
      <c r="I16" s="17">
        <v>7387.7424200000005</v>
      </c>
      <c r="J16" s="17">
        <v>8752.5837299999985</v>
      </c>
      <c r="K16" s="17">
        <v>7960.1530600000024</v>
      </c>
      <c r="L16" s="17">
        <v>9052.6913999999961</v>
      </c>
      <c r="M16" s="17">
        <v>13065.75017999999</v>
      </c>
      <c r="N16" s="62">
        <f t="shared" si="0"/>
        <v>118963.38118999999</v>
      </c>
    </row>
    <row r="17" spans="1:14" x14ac:dyDescent="0.25">
      <c r="A17" s="1" t="s">
        <v>59</v>
      </c>
      <c r="B17" s="14">
        <v>69972.322810000012</v>
      </c>
      <c r="C17" s="14">
        <v>63138.099370000011</v>
      </c>
      <c r="D17" s="14">
        <v>69775.675359999994</v>
      </c>
      <c r="E17" s="14">
        <v>76909.993700000006</v>
      </c>
      <c r="F17" s="14">
        <v>64880.729250000011</v>
      </c>
      <c r="G17" s="14">
        <v>73976.111799999999</v>
      </c>
      <c r="H17" s="14">
        <v>73134.749190000017</v>
      </c>
      <c r="I17" s="14">
        <v>73493.860919999992</v>
      </c>
      <c r="J17" s="14">
        <v>73729.544079999992</v>
      </c>
      <c r="K17" s="14">
        <v>72451.698959999994</v>
      </c>
      <c r="L17" s="14">
        <v>80649.488260000013</v>
      </c>
      <c r="M17" s="14">
        <v>124426.28257</v>
      </c>
      <c r="N17" s="45">
        <f t="shared" si="0"/>
        <v>916538.55627000006</v>
      </c>
    </row>
    <row r="18" spans="1:14" x14ac:dyDescent="0.25">
      <c r="A18" s="4" t="s">
        <v>57</v>
      </c>
      <c r="B18" s="17">
        <v>11306.128199999999</v>
      </c>
      <c r="C18" s="17">
        <v>9789.3833599999998</v>
      </c>
      <c r="D18" s="17">
        <v>9733.5334099999982</v>
      </c>
      <c r="E18" s="17">
        <v>10353.284220000001</v>
      </c>
      <c r="F18" s="17">
        <v>10571.975329999997</v>
      </c>
      <c r="G18" s="17">
        <v>10382.940690000001</v>
      </c>
      <c r="H18" s="17">
        <v>12262.879720000001</v>
      </c>
      <c r="I18" s="17">
        <v>15093.10476</v>
      </c>
      <c r="J18" s="17">
        <v>12705.081689999999</v>
      </c>
      <c r="K18" s="17">
        <v>14300.295820000001</v>
      </c>
      <c r="L18" s="17">
        <v>8710.8069800000012</v>
      </c>
      <c r="M18" s="17">
        <v>11507.514830000002</v>
      </c>
      <c r="N18" s="62">
        <f t="shared" si="0"/>
        <v>136716.92900999999</v>
      </c>
    </row>
    <row r="19" spans="1:14" x14ac:dyDescent="0.25">
      <c r="A19" s="4" t="s">
        <v>55</v>
      </c>
      <c r="B19" s="17">
        <v>17210.855300000003</v>
      </c>
      <c r="C19" s="17">
        <v>15168.937210000002</v>
      </c>
      <c r="D19" s="17">
        <v>22255.724000000002</v>
      </c>
      <c r="E19" s="17">
        <v>19531.578879999997</v>
      </c>
      <c r="F19" s="17">
        <v>18737.059310000004</v>
      </c>
      <c r="G19" s="17">
        <v>19650.918120000006</v>
      </c>
      <c r="H19" s="17">
        <v>18819.998889999995</v>
      </c>
      <c r="I19" s="17">
        <v>19595.10988</v>
      </c>
      <c r="J19" s="17">
        <v>18792.079760000001</v>
      </c>
      <c r="K19" s="17">
        <v>19889.519189999999</v>
      </c>
      <c r="L19" s="17">
        <v>21128.848349999997</v>
      </c>
      <c r="M19" s="17">
        <v>44066.337640000005</v>
      </c>
      <c r="N19" s="62">
        <f t="shared" si="0"/>
        <v>254846.96653000001</v>
      </c>
    </row>
    <row r="20" spans="1:14" x14ac:dyDescent="0.25">
      <c r="A20" s="4" t="s">
        <v>53</v>
      </c>
      <c r="B20" s="17">
        <v>12274.998680000001</v>
      </c>
      <c r="C20" s="17">
        <v>9797.0504000000001</v>
      </c>
      <c r="D20" s="17">
        <v>10504.362529999999</v>
      </c>
      <c r="E20" s="17">
        <v>12418.496510000001</v>
      </c>
      <c r="F20" s="17">
        <v>10594.554169999999</v>
      </c>
      <c r="G20" s="17">
        <v>11129.430399999999</v>
      </c>
      <c r="H20" s="17">
        <v>11963.09908</v>
      </c>
      <c r="I20" s="17">
        <v>11037.022729999999</v>
      </c>
      <c r="J20" s="17">
        <v>11770.283810000001</v>
      </c>
      <c r="K20" s="17">
        <v>10693.638150000001</v>
      </c>
      <c r="L20" s="17">
        <v>14447.270600000002</v>
      </c>
      <c r="M20" s="17">
        <v>32134.261569999999</v>
      </c>
      <c r="N20" s="62">
        <f t="shared" si="0"/>
        <v>158764.46862999999</v>
      </c>
    </row>
    <row r="21" spans="1:14" x14ac:dyDescent="0.25">
      <c r="A21" s="4" t="s">
        <v>60</v>
      </c>
      <c r="B21" s="17">
        <v>1246.2993200000012</v>
      </c>
      <c r="C21" s="17">
        <v>6195.914069999998</v>
      </c>
      <c r="D21" s="17">
        <v>1811.8383899999992</v>
      </c>
      <c r="E21" s="17">
        <v>4184.8495100000018</v>
      </c>
      <c r="F21" s="17">
        <v>1574.0927000000001</v>
      </c>
      <c r="G21" s="17">
        <v>2832.0044900000003</v>
      </c>
      <c r="H21" s="17">
        <v>851.39990999999964</v>
      </c>
      <c r="I21" s="17">
        <v>1085.83662</v>
      </c>
      <c r="J21" s="17">
        <v>1827.4298199999985</v>
      </c>
      <c r="K21" s="17">
        <v>2035.8532900000009</v>
      </c>
      <c r="L21" s="17">
        <v>7815.2380300000004</v>
      </c>
      <c r="M21" s="17">
        <v>3588.9808599999997</v>
      </c>
      <c r="N21" s="62">
        <f t="shared" si="0"/>
        <v>35049.737009999997</v>
      </c>
    </row>
    <row r="22" spans="1:14" x14ac:dyDescent="0.25">
      <c r="A22" s="4" t="s">
        <v>61</v>
      </c>
      <c r="B22" s="17">
        <v>4683.7749100000001</v>
      </c>
      <c r="C22" s="17">
        <v>4395.9610000000002</v>
      </c>
      <c r="D22" s="17">
        <v>4621.5024100000001</v>
      </c>
      <c r="E22" s="17">
        <v>4824.0674000000008</v>
      </c>
      <c r="F22" s="17">
        <v>3541.5197400000002</v>
      </c>
      <c r="G22" s="17">
        <v>4309.9944500000001</v>
      </c>
      <c r="H22" s="17">
        <v>4271.2925500000001</v>
      </c>
      <c r="I22" s="17">
        <v>4008.8534199999999</v>
      </c>
      <c r="J22" s="17">
        <v>4077.69821</v>
      </c>
      <c r="K22" s="17">
        <v>4010.7124800000001</v>
      </c>
      <c r="L22" s="17">
        <v>4460.5809200000003</v>
      </c>
      <c r="M22" s="17">
        <v>4430.7852899999998</v>
      </c>
      <c r="N22" s="62">
        <f t="shared" si="0"/>
        <v>51636.74278</v>
      </c>
    </row>
    <row r="23" spans="1:14" x14ac:dyDescent="0.25">
      <c r="A23" s="4" t="s">
        <v>62</v>
      </c>
      <c r="B23" s="17">
        <v>7674.0556100000003</v>
      </c>
      <c r="C23" s="17">
        <v>6252.9217099999996</v>
      </c>
      <c r="D23" s="17">
        <v>6338.5412400000005</v>
      </c>
      <c r="E23" s="17">
        <v>8051.7225099999996</v>
      </c>
      <c r="F23" s="17">
        <v>7327.3328799999999</v>
      </c>
      <c r="G23" s="17">
        <v>8834.1733199999999</v>
      </c>
      <c r="H23" s="17">
        <v>6699.4661599999999</v>
      </c>
      <c r="I23" s="17">
        <v>7276.4609700000001</v>
      </c>
      <c r="J23" s="17">
        <v>8547.4874799999998</v>
      </c>
      <c r="K23" s="17">
        <v>7221.1107000000002</v>
      </c>
      <c r="L23" s="17">
        <v>8288.8794400000006</v>
      </c>
      <c r="M23" s="17">
        <v>9912.1102699999992</v>
      </c>
      <c r="N23" s="62">
        <f t="shared" si="0"/>
        <v>92424.262290000013</v>
      </c>
    </row>
    <row r="24" spans="1:14" x14ac:dyDescent="0.25">
      <c r="A24" s="4" t="s">
        <v>63</v>
      </c>
      <c r="B24" s="17">
        <v>3503.4080800000002</v>
      </c>
      <c r="C24" s="17">
        <v>2543.1716800000004</v>
      </c>
      <c r="D24" s="17">
        <v>2865.76773</v>
      </c>
      <c r="E24" s="17">
        <v>5303.1664700000001</v>
      </c>
      <c r="F24" s="17">
        <v>3188.6801</v>
      </c>
      <c r="G24" s="17">
        <v>4683.2949400000007</v>
      </c>
      <c r="H24" s="17">
        <v>3414.6404600000001</v>
      </c>
      <c r="I24" s="17">
        <v>3287.0996299999997</v>
      </c>
      <c r="J24" s="17">
        <v>3656.6777599999996</v>
      </c>
      <c r="K24" s="17">
        <v>3581.8447900000001</v>
      </c>
      <c r="L24" s="17">
        <v>3998.1856699999998</v>
      </c>
      <c r="M24" s="17">
        <v>5722.2568300000012</v>
      </c>
      <c r="N24" s="62">
        <f t="shared" si="0"/>
        <v>45748.19414</v>
      </c>
    </row>
    <row r="25" spans="1:14" x14ac:dyDescent="0.25">
      <c r="A25" t="s">
        <v>64</v>
      </c>
      <c r="B25" s="17">
        <v>2597.3930399999999</v>
      </c>
      <c r="C25" s="17">
        <v>2898.6059599999999</v>
      </c>
      <c r="D25" s="17">
        <v>3539.0889999999999</v>
      </c>
      <c r="E25" s="17">
        <v>4206.9639299999999</v>
      </c>
      <c r="F25" s="17">
        <v>3938.24253</v>
      </c>
      <c r="G25" s="17">
        <v>4229.5558600000004</v>
      </c>
      <c r="H25" s="17">
        <v>8016.2968100000007</v>
      </c>
      <c r="I25" s="17">
        <v>4844.0226700000003</v>
      </c>
      <c r="J25" s="17">
        <v>5037.5243600000003</v>
      </c>
      <c r="K25" s="17">
        <v>3927.1967400000003</v>
      </c>
      <c r="L25" s="17">
        <v>4693.8219000000008</v>
      </c>
      <c r="M25" s="17">
        <v>5094.9099299999998</v>
      </c>
      <c r="N25" s="62">
        <f t="shared" si="0"/>
        <v>53023.62273000001</v>
      </c>
    </row>
    <row r="26" spans="1:14" x14ac:dyDescent="0.25">
      <c r="A26" t="s">
        <v>58</v>
      </c>
      <c r="B26" s="17">
        <v>9475.4096700000009</v>
      </c>
      <c r="C26" s="17">
        <v>6096.15398</v>
      </c>
      <c r="D26" s="17">
        <v>8105.3166499999988</v>
      </c>
      <c r="E26" s="17">
        <v>8035.8642699999991</v>
      </c>
      <c r="F26" s="17">
        <v>5407.2724900000003</v>
      </c>
      <c r="G26" s="17">
        <v>7923.7995300000011</v>
      </c>
      <c r="H26" s="17">
        <v>6835.6756099999993</v>
      </c>
      <c r="I26" s="17">
        <v>7266.3502400000007</v>
      </c>
      <c r="J26" s="17">
        <v>7315.2811900000006</v>
      </c>
      <c r="K26" s="17">
        <v>6791.5277999999998</v>
      </c>
      <c r="L26" s="17">
        <v>7105.8563700000013</v>
      </c>
      <c r="M26" s="17">
        <v>7969.1253499999975</v>
      </c>
      <c r="N26" s="62">
        <f t="shared" si="0"/>
        <v>88327.633149999994</v>
      </c>
    </row>
    <row r="27" spans="1:14" x14ac:dyDescent="0.25">
      <c r="A27" s="1" t="s">
        <v>65</v>
      </c>
      <c r="B27" s="14">
        <v>112311.90438000001</v>
      </c>
      <c r="C27" s="14">
        <v>76316.501229999994</v>
      </c>
      <c r="D27" s="14">
        <v>86810.308489999996</v>
      </c>
      <c r="E27" s="14">
        <v>80272.63695</v>
      </c>
      <c r="F27" s="14">
        <v>81810.33786</v>
      </c>
      <c r="G27" s="14">
        <v>87149.757020000005</v>
      </c>
      <c r="H27" s="14">
        <v>83788.721209999989</v>
      </c>
      <c r="I27" s="14">
        <v>89181.995720000006</v>
      </c>
      <c r="J27" s="14">
        <v>85488.798310000013</v>
      </c>
      <c r="K27" s="14">
        <v>78617.290929999988</v>
      </c>
      <c r="L27" s="14">
        <v>79132.338260000019</v>
      </c>
      <c r="M27" s="14">
        <v>83620.800000000003</v>
      </c>
      <c r="N27" s="45">
        <f t="shared" si="0"/>
        <v>1024501.3903600001</v>
      </c>
    </row>
    <row r="28" spans="1:14" x14ac:dyDescent="0.25">
      <c r="A28" s="4" t="s">
        <v>66</v>
      </c>
      <c r="B28" s="17">
        <v>24137.539639999999</v>
      </c>
      <c r="C28" s="17">
        <v>13375.311679999999</v>
      </c>
      <c r="D28" s="17">
        <v>12857.692419999999</v>
      </c>
      <c r="E28" s="17">
        <v>11709.793469999999</v>
      </c>
      <c r="F28" s="17">
        <v>10846.694850000002</v>
      </c>
      <c r="G28" s="17">
        <v>14713.597090000001</v>
      </c>
      <c r="H28" s="17">
        <v>14724.492759999999</v>
      </c>
      <c r="I28" s="17">
        <v>15635.225629999999</v>
      </c>
      <c r="J28" s="17">
        <v>14143.336180000002</v>
      </c>
      <c r="K28" s="17">
        <v>12522.81451</v>
      </c>
      <c r="L28" s="17">
        <v>11763.3554</v>
      </c>
      <c r="M28" s="17">
        <v>13607.35744</v>
      </c>
      <c r="N28" s="62">
        <f t="shared" si="0"/>
        <v>170037.21106999999</v>
      </c>
    </row>
    <row r="29" spans="1:14" x14ac:dyDescent="0.25">
      <c r="A29" s="4" t="s">
        <v>67</v>
      </c>
      <c r="B29" s="17">
        <v>26617.21602</v>
      </c>
      <c r="C29" s="17">
        <v>21372.195079999998</v>
      </c>
      <c r="D29" s="17">
        <v>21708.260459999998</v>
      </c>
      <c r="E29" s="17">
        <v>19544.535750000003</v>
      </c>
      <c r="F29" s="17">
        <v>24427.00432</v>
      </c>
      <c r="G29" s="17">
        <v>21230.99264</v>
      </c>
      <c r="H29" s="17">
        <v>22584.531919999998</v>
      </c>
      <c r="I29" s="17">
        <v>22589.774099999999</v>
      </c>
      <c r="J29" s="17">
        <v>19136.845420000001</v>
      </c>
      <c r="K29" s="17">
        <v>19851.398840000002</v>
      </c>
      <c r="L29" s="17">
        <v>18508.79909</v>
      </c>
      <c r="M29" s="17">
        <v>19077.232019999999</v>
      </c>
      <c r="N29" s="62">
        <f t="shared" si="0"/>
        <v>256648.78566000005</v>
      </c>
    </row>
    <row r="30" spans="1:14" x14ac:dyDescent="0.25">
      <c r="A30" s="4" t="s">
        <v>68</v>
      </c>
      <c r="B30" s="17">
        <v>11304.534029999999</v>
      </c>
      <c r="C30" s="17">
        <v>8910.1267699999989</v>
      </c>
      <c r="D30" s="17">
        <v>7186.9855299999999</v>
      </c>
      <c r="E30" s="17">
        <v>7665.4639100000004</v>
      </c>
      <c r="F30" s="17">
        <v>8105.1708699999999</v>
      </c>
      <c r="G30" s="17">
        <v>9232.8770100000002</v>
      </c>
      <c r="H30" s="17">
        <v>8023.2055099999998</v>
      </c>
      <c r="I30" s="17">
        <v>8123.6766200000002</v>
      </c>
      <c r="J30" s="17">
        <v>8446.6257299999997</v>
      </c>
      <c r="K30" s="17">
        <v>8232.8166399999991</v>
      </c>
      <c r="L30" s="17">
        <v>8393.08223</v>
      </c>
      <c r="M30" s="17">
        <v>9118.3709399999989</v>
      </c>
      <c r="N30" s="62">
        <f t="shared" si="0"/>
        <v>102742.93578999999</v>
      </c>
    </row>
    <row r="31" spans="1:14" x14ac:dyDescent="0.25">
      <c r="A31" s="4" t="s">
        <v>69</v>
      </c>
      <c r="B31" s="17">
        <v>3734.7842500000002</v>
      </c>
      <c r="C31" s="17">
        <v>2886.31583</v>
      </c>
      <c r="D31" s="17">
        <v>2777.12797</v>
      </c>
      <c r="E31" s="17">
        <v>2595.0612000000001</v>
      </c>
      <c r="F31" s="17">
        <v>2564.9542799999999</v>
      </c>
      <c r="G31" s="17">
        <v>2671.1737799999996</v>
      </c>
      <c r="H31" s="17">
        <v>2493.5297799999998</v>
      </c>
      <c r="I31" s="17">
        <v>2758.13049</v>
      </c>
      <c r="J31" s="17">
        <v>2820.3498399999999</v>
      </c>
      <c r="K31" s="17">
        <v>2865.8580499999998</v>
      </c>
      <c r="L31" s="17">
        <v>2977.0563399999996</v>
      </c>
      <c r="M31" s="17">
        <v>3028.5784399999998</v>
      </c>
      <c r="N31" s="62">
        <f t="shared" si="0"/>
        <v>34172.920249999996</v>
      </c>
    </row>
    <row r="32" spans="1:14" x14ac:dyDescent="0.25">
      <c r="A32" s="4" t="s">
        <v>60</v>
      </c>
      <c r="B32" s="17">
        <v>13020.28097</v>
      </c>
      <c r="C32" s="17">
        <v>8596.8277500000004</v>
      </c>
      <c r="D32" s="17">
        <v>9470.4988299999986</v>
      </c>
      <c r="E32" s="17">
        <v>8907.9042299999983</v>
      </c>
      <c r="F32" s="17">
        <v>7462.8504399999983</v>
      </c>
      <c r="G32" s="17">
        <v>8909.2966300000007</v>
      </c>
      <c r="H32" s="17">
        <v>8406.5966000000008</v>
      </c>
      <c r="I32" s="17">
        <v>7805.5759799999996</v>
      </c>
      <c r="J32" s="17">
        <v>10403.94542</v>
      </c>
      <c r="K32" s="17">
        <v>7724.0085100000006</v>
      </c>
      <c r="L32" s="17">
        <v>6576.2618300000004</v>
      </c>
      <c r="M32" s="17">
        <v>8041.4599199999993</v>
      </c>
      <c r="N32" s="62">
        <f t="shared" si="0"/>
        <v>105325.50710999999</v>
      </c>
    </row>
    <row r="33" spans="1:15" x14ac:dyDescent="0.25">
      <c r="A33" t="s">
        <v>64</v>
      </c>
      <c r="B33" s="17">
        <v>7039.7266300000001</v>
      </c>
      <c r="C33" s="17">
        <v>6254.1589400000003</v>
      </c>
      <c r="D33" s="17">
        <v>8864.624389999999</v>
      </c>
      <c r="E33" s="17">
        <v>8671.3816999999999</v>
      </c>
      <c r="F33" s="17">
        <v>8287.9045800000004</v>
      </c>
      <c r="G33" s="17">
        <v>7997.5575499999995</v>
      </c>
      <c r="H33" s="17">
        <v>7162.0475500000011</v>
      </c>
      <c r="I33" s="17">
        <v>9285.5550800000001</v>
      </c>
      <c r="J33" s="17">
        <v>8583.7232100000001</v>
      </c>
      <c r="K33" s="17">
        <v>7192.1624999999995</v>
      </c>
      <c r="L33" s="17">
        <v>7802.9303499999996</v>
      </c>
      <c r="M33" s="17">
        <v>7603.01656</v>
      </c>
      <c r="N33" s="62">
        <f t="shared" si="0"/>
        <v>94744.789040000003</v>
      </c>
    </row>
    <row r="34" spans="1:15" x14ac:dyDescent="0.25">
      <c r="A34" t="s">
        <v>57</v>
      </c>
      <c r="B34" s="17">
        <v>3386.35529</v>
      </c>
      <c r="C34" s="17">
        <v>2933.51361</v>
      </c>
      <c r="D34" s="17">
        <v>3297.0528199999999</v>
      </c>
      <c r="E34" s="17">
        <v>3623.6236400000003</v>
      </c>
      <c r="F34" s="17">
        <v>3336.0144500000001</v>
      </c>
      <c r="G34" s="17">
        <v>3595.2041400000003</v>
      </c>
      <c r="H34" s="17">
        <v>3304.2857899999999</v>
      </c>
      <c r="I34" s="17">
        <v>3638.8509599999998</v>
      </c>
      <c r="J34" s="17">
        <v>3359.3402299999998</v>
      </c>
      <c r="K34" s="17">
        <v>3597.0959600000001</v>
      </c>
      <c r="L34" s="17">
        <v>3244.4906800000003</v>
      </c>
      <c r="M34" s="17">
        <v>2932.8224100000002</v>
      </c>
      <c r="N34" s="62">
        <f t="shared" si="0"/>
        <v>40248.649980000002</v>
      </c>
    </row>
    <row r="35" spans="1:15" x14ac:dyDescent="0.25">
      <c r="A35" s="8" t="s">
        <v>77</v>
      </c>
      <c r="B35" s="17">
        <v>4796.8906999999999</v>
      </c>
      <c r="C35" s="17">
        <v>2025.4312500000001</v>
      </c>
      <c r="D35" s="17">
        <v>5905.3515799999996</v>
      </c>
      <c r="E35" s="17">
        <v>4452.4309699999994</v>
      </c>
      <c r="F35" s="17">
        <v>4782.9097999999994</v>
      </c>
      <c r="G35" s="17">
        <v>4498.2558499999996</v>
      </c>
      <c r="H35" s="17">
        <v>4619.3802100000003</v>
      </c>
      <c r="I35" s="17">
        <v>5324.7999099999997</v>
      </c>
      <c r="J35" s="17">
        <v>4735.2505799999999</v>
      </c>
      <c r="K35" s="17">
        <v>4561.8206300000002</v>
      </c>
      <c r="L35" s="17">
        <v>4805.5813399999997</v>
      </c>
      <c r="M35" s="17">
        <v>5438.8685299999997</v>
      </c>
      <c r="N35" s="62">
        <f t="shared" si="0"/>
        <v>55946.97135</v>
      </c>
    </row>
    <row r="36" spans="1:15" x14ac:dyDescent="0.25">
      <c r="A36" t="s">
        <v>58</v>
      </c>
      <c r="B36" s="17">
        <v>18274.576850000001</v>
      </c>
      <c r="C36" s="17">
        <v>9962.6203200000018</v>
      </c>
      <c r="D36" s="17">
        <v>14742.714489999991</v>
      </c>
      <c r="E36" s="17">
        <v>13102.442080000004</v>
      </c>
      <c r="F36" s="17">
        <v>11996.834270000001</v>
      </c>
      <c r="G36" s="17">
        <v>14300.80233</v>
      </c>
      <c r="H36" s="17">
        <v>12470.651089999999</v>
      </c>
      <c r="I36" s="17">
        <v>14020.406949999997</v>
      </c>
      <c r="J36" s="17">
        <v>13859.3817</v>
      </c>
      <c r="K36" s="17">
        <v>12069.315289999991</v>
      </c>
      <c r="L36" s="17">
        <v>15060.781000000004</v>
      </c>
      <c r="M36" s="17">
        <v>14773.09374</v>
      </c>
      <c r="N36" s="62">
        <f t="shared" si="0"/>
        <v>164633.62011000005</v>
      </c>
    </row>
    <row r="37" spans="1:15" x14ac:dyDescent="0.25">
      <c r="A37" s="1" t="s">
        <v>70</v>
      </c>
      <c r="B37" s="14">
        <v>4534.3393900000001</v>
      </c>
      <c r="C37" s="14">
        <v>4266.8314900000005</v>
      </c>
      <c r="D37" s="14">
        <v>2939.9732899999999</v>
      </c>
      <c r="E37" s="14">
        <v>3656.9761200000003</v>
      </c>
      <c r="F37" s="14">
        <v>4220.8300799999997</v>
      </c>
      <c r="G37" s="14">
        <v>4256.8484500000004</v>
      </c>
      <c r="H37" s="14">
        <v>3712.9441099999999</v>
      </c>
      <c r="I37" s="14">
        <v>4140.2309599999999</v>
      </c>
      <c r="J37" s="14">
        <v>4573.7704599999997</v>
      </c>
      <c r="K37" s="14">
        <v>4397.1749199999995</v>
      </c>
      <c r="L37" s="14">
        <v>4087.2525299999998</v>
      </c>
      <c r="M37" s="14">
        <v>4380.07773</v>
      </c>
      <c r="N37" s="45">
        <f t="shared" si="0"/>
        <v>49167.249530000001</v>
      </c>
    </row>
    <row r="38" spans="1:15" x14ac:dyDescent="0.25">
      <c r="A38" t="s">
        <v>71</v>
      </c>
      <c r="B38" s="17">
        <v>4226.2226000000001</v>
      </c>
      <c r="C38" s="17">
        <v>3548.2494700000002</v>
      </c>
      <c r="D38" s="17">
        <v>2760.3045299999999</v>
      </c>
      <c r="E38" s="17">
        <v>3282.0347200000001</v>
      </c>
      <c r="F38" s="17">
        <v>3685.88445</v>
      </c>
      <c r="G38" s="17">
        <v>3816.88184</v>
      </c>
      <c r="H38" s="17">
        <v>3334.9940099999999</v>
      </c>
      <c r="I38" s="17">
        <v>3744.88069</v>
      </c>
      <c r="J38" s="17">
        <v>4084.4193999999998</v>
      </c>
      <c r="K38" s="17">
        <v>3937.1407599999998</v>
      </c>
      <c r="L38" s="17">
        <v>3593.9078799999997</v>
      </c>
      <c r="M38" s="17">
        <v>4130.7355600000001</v>
      </c>
      <c r="N38" s="62">
        <f t="shared" si="0"/>
        <v>44145.655910000001</v>
      </c>
    </row>
    <row r="39" spans="1:15" ht="13.8" thickBot="1" x14ac:dyDescent="0.3">
      <c r="A39" s="28" t="s">
        <v>58</v>
      </c>
      <c r="B39" s="20">
        <v>308.11678999999998</v>
      </c>
      <c r="C39" s="20">
        <v>718.58202000000006</v>
      </c>
      <c r="D39" s="20">
        <v>179.66876000000002</v>
      </c>
      <c r="E39" s="20">
        <v>374.94139999999999</v>
      </c>
      <c r="F39" s="20">
        <v>534.94563000000005</v>
      </c>
      <c r="G39" s="20">
        <v>439.96661</v>
      </c>
      <c r="H39" s="20">
        <v>377.95009999999996</v>
      </c>
      <c r="I39" s="20">
        <v>395.35027000000002</v>
      </c>
      <c r="J39" s="20">
        <v>489.35106000000002</v>
      </c>
      <c r="K39" s="20">
        <v>460.03415999999999</v>
      </c>
      <c r="L39" s="20">
        <v>493.34465</v>
      </c>
      <c r="M39" s="20">
        <v>249.34217000000001</v>
      </c>
      <c r="N39" s="62">
        <f t="shared" si="0"/>
        <v>5021.5936199999996</v>
      </c>
    </row>
    <row r="40" spans="1:15" ht="14.4" thickTop="1" thickBot="1" x14ac:dyDescent="0.3">
      <c r="A40" s="48" t="s">
        <v>33</v>
      </c>
      <c r="B40" s="47">
        <f t="shared" ref="B40:M40" si="1">B5+B6+B7+B8+B9+B10+B17+B27+B37</f>
        <v>496945.31537000003</v>
      </c>
      <c r="C40" s="47">
        <f t="shared" si="1"/>
        <v>396052.66349000001</v>
      </c>
      <c r="D40" s="47">
        <f t="shared" si="1"/>
        <v>454477.02958999993</v>
      </c>
      <c r="E40" s="47">
        <f t="shared" si="1"/>
        <v>464033.16045000008</v>
      </c>
      <c r="F40" s="47">
        <f t="shared" si="1"/>
        <v>427181.60473000002</v>
      </c>
      <c r="G40" s="47">
        <f t="shared" si="1"/>
        <v>450833.02853000007</v>
      </c>
      <c r="H40" s="47">
        <f t="shared" si="1"/>
        <v>443259.49463999999</v>
      </c>
      <c r="I40" s="47">
        <f t="shared" si="1"/>
        <v>444240.66446000006</v>
      </c>
      <c r="J40" s="47">
        <f t="shared" si="1"/>
        <v>473259.28193000006</v>
      </c>
      <c r="K40" s="47">
        <f t="shared" si="1"/>
        <v>435652.35706000007</v>
      </c>
      <c r="L40" s="47">
        <f t="shared" si="1"/>
        <v>449667.91216000001</v>
      </c>
      <c r="M40" s="47">
        <f t="shared" si="1"/>
        <v>535344.25946999993</v>
      </c>
      <c r="N40" s="47">
        <f>N5+N6+N7+N8+N9+N10+N17+N27+N37</f>
        <v>5470946.7718799999</v>
      </c>
      <c r="O40" s="6"/>
    </row>
    <row r="41" spans="1:15" ht="13.8" thickTop="1" x14ac:dyDescent="0.25">
      <c r="A41" s="205" t="s">
        <v>88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5" x14ac:dyDescent="0.25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</row>
    <row r="43" spans="1:15" x14ac:dyDescent="0.25">
      <c r="A43" s="5" t="s">
        <v>85</v>
      </c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5" x14ac:dyDescent="0.25">
      <c r="A44" s="5"/>
    </row>
    <row r="45" spans="1:15" x14ac:dyDescent="0.25">
      <c r="I45" s="6"/>
    </row>
    <row r="47" spans="1:1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</row>
    <row r="49" spans="1:14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1:14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  <row r="53" spans="1:14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1:14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spans="1:14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1:14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1:14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14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</row>
    <row r="59" spans="1:14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4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4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</row>
    <row r="64" spans="1:14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1:14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</row>
    <row r="66" spans="1:14" x14ac:dyDescent="0.2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</row>
    <row r="67" spans="1:14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</row>
    <row r="68" spans="1:14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  <row r="69" spans="1:14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</row>
    <row r="70" spans="1:14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</row>
    <row r="71" spans="1:14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</row>
    <row r="72" spans="1:14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1:14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1:14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1:14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</row>
    <row r="77" spans="1:14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4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  <row r="79" spans="1:14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4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1:14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</row>
    <row r="82" spans="1:14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</row>
  </sheetData>
  <mergeCells count="1">
    <mergeCell ref="A41:N42"/>
  </mergeCells>
  <phoneticPr fontId="15" type="noConversion"/>
  <pageMargins left="0.19685039370078741" right="0.54" top="0.15748031496062992" bottom="0.19685039370078741" header="0.15748031496062992" footer="0.23622047244094491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G38" sqref="G38"/>
    </sheetView>
  </sheetViews>
  <sheetFormatPr defaultColWidth="9.109375" defaultRowHeight="13.2" x14ac:dyDescent="0.25"/>
  <cols>
    <col min="1" max="1" width="45.6640625" style="4" customWidth="1"/>
    <col min="2" max="11" width="10.5546875" style="4" bestFit="1" customWidth="1"/>
    <col min="12" max="12" width="12" style="4" customWidth="1"/>
    <col min="13" max="13" width="10.5546875" style="4" bestFit="1" customWidth="1"/>
    <col min="14" max="14" width="11.33203125" style="4" bestFit="1" customWidth="1"/>
    <col min="15" max="16384" width="9.109375" style="4"/>
  </cols>
  <sheetData>
    <row r="1" spans="1:14" x14ac:dyDescent="0.25">
      <c r="A1" s="30" t="s">
        <v>79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6"/>
    </row>
    <row r="3" spans="1:14" s="3" customFormat="1" ht="13.8" thickBot="1" x14ac:dyDescent="0.3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2010</v>
      </c>
    </row>
    <row r="4" spans="1:14" ht="13.8" thickTop="1" x14ac:dyDescent="0.25">
      <c r="A4" s="59" t="s">
        <v>0</v>
      </c>
      <c r="B4" s="64">
        <v>403.50617</v>
      </c>
      <c r="C4" s="64">
        <v>353.30243000000002</v>
      </c>
      <c r="D4" s="64">
        <v>390.62959000000001</v>
      </c>
      <c r="E4" s="64">
        <v>358.43356</v>
      </c>
      <c r="F4" s="64">
        <v>381.61689000000001</v>
      </c>
      <c r="G4" s="64">
        <v>388.23748000000001</v>
      </c>
      <c r="H4" s="64">
        <v>413.95627000000002</v>
      </c>
      <c r="I4" s="64">
        <v>382.50134000000003</v>
      </c>
      <c r="J4" s="64">
        <v>387.09186</v>
      </c>
      <c r="K4" s="64">
        <v>405.72816999999998</v>
      </c>
      <c r="L4" s="64">
        <v>401.53057000000001</v>
      </c>
      <c r="M4" s="64">
        <v>421.16207000000003</v>
      </c>
      <c r="N4" s="65">
        <v>4687.6964000000007</v>
      </c>
    </row>
    <row r="5" spans="1:14" x14ac:dyDescent="0.25">
      <c r="A5" s="59" t="s">
        <v>1</v>
      </c>
      <c r="B5" s="64">
        <v>497.45562000000001</v>
      </c>
      <c r="C5" s="64">
        <v>756.13990000000001</v>
      </c>
      <c r="D5" s="64">
        <v>785.57267000000002</v>
      </c>
      <c r="E5" s="64">
        <v>827.37685999999997</v>
      </c>
      <c r="F5" s="64">
        <v>810.02422999999999</v>
      </c>
      <c r="G5" s="64">
        <v>922.33346999999992</v>
      </c>
      <c r="H5" s="64">
        <v>871.15081000000009</v>
      </c>
      <c r="I5" s="64">
        <v>949.30142000000001</v>
      </c>
      <c r="J5" s="64">
        <v>966.31541000000004</v>
      </c>
      <c r="K5" s="64">
        <v>964.23228000000006</v>
      </c>
      <c r="L5" s="64">
        <v>851.18915000000004</v>
      </c>
      <c r="M5" s="64">
        <v>804.98856999999998</v>
      </c>
      <c r="N5" s="65">
        <v>10006.080390000001</v>
      </c>
    </row>
    <row r="6" spans="1:14" x14ac:dyDescent="0.25">
      <c r="A6" s="59" t="s">
        <v>22</v>
      </c>
      <c r="B6" s="64">
        <v>59.353879999999997</v>
      </c>
      <c r="C6" s="64">
        <v>16.715509999999998</v>
      </c>
      <c r="D6" s="64">
        <v>28.299790000000002</v>
      </c>
      <c r="E6" s="64">
        <v>52.7988</v>
      </c>
      <c r="F6" s="64">
        <v>46.101529999999997</v>
      </c>
      <c r="G6" s="64">
        <v>67.019890000000004</v>
      </c>
      <c r="H6" s="64">
        <v>53.16825</v>
      </c>
      <c r="I6" s="64">
        <v>55.063540000000003</v>
      </c>
      <c r="J6" s="64">
        <v>47.847110000000001</v>
      </c>
      <c r="K6" s="64">
        <v>42.978279999999998</v>
      </c>
      <c r="L6" s="64">
        <v>45.876100000000001</v>
      </c>
      <c r="M6" s="64">
        <v>43.171150000000004</v>
      </c>
      <c r="N6" s="65">
        <v>558.39382999999998</v>
      </c>
    </row>
    <row r="7" spans="1:14" x14ac:dyDescent="0.25">
      <c r="A7" s="59" t="s">
        <v>23</v>
      </c>
      <c r="B7" s="64">
        <v>15.93108</v>
      </c>
      <c r="C7" s="64">
        <v>8.6880300000000013</v>
      </c>
      <c r="D7" s="64">
        <v>16.95889</v>
      </c>
      <c r="E7" s="64">
        <v>13.329739999999999</v>
      </c>
      <c r="F7" s="64">
        <v>13.43131</v>
      </c>
      <c r="G7" s="64">
        <v>22.620619999999999</v>
      </c>
      <c r="H7" s="64">
        <v>19.011689999999998</v>
      </c>
      <c r="I7" s="64">
        <v>11.830110000000001</v>
      </c>
      <c r="J7" s="64">
        <v>14.719149999999999</v>
      </c>
      <c r="K7" s="64">
        <v>15.26229</v>
      </c>
      <c r="L7" s="64">
        <v>17.529880000000002</v>
      </c>
      <c r="M7" s="64">
        <v>21.292999999999999</v>
      </c>
      <c r="N7" s="65">
        <v>190.60579000000001</v>
      </c>
    </row>
    <row r="8" spans="1:14" x14ac:dyDescent="0.25">
      <c r="A8" s="59" t="s">
        <v>2</v>
      </c>
      <c r="B8" s="64">
        <v>401.88340999999997</v>
      </c>
      <c r="C8" s="64">
        <v>310.35586000000001</v>
      </c>
      <c r="D8" s="64">
        <v>319.00378999999998</v>
      </c>
      <c r="E8" s="64">
        <v>364.01529999999997</v>
      </c>
      <c r="F8" s="64">
        <v>382.767</v>
      </c>
      <c r="G8" s="64">
        <v>436.47373999999996</v>
      </c>
      <c r="H8" s="64">
        <v>416.90578999999997</v>
      </c>
      <c r="I8" s="64">
        <v>399.95393000000001</v>
      </c>
      <c r="J8" s="64">
        <v>360.76635999999996</v>
      </c>
      <c r="K8" s="64">
        <v>389.13522999999998</v>
      </c>
      <c r="L8" s="64">
        <v>373.28578999999996</v>
      </c>
      <c r="M8" s="64">
        <v>427.50015000000002</v>
      </c>
      <c r="N8" s="65">
        <v>4582.0463499999996</v>
      </c>
    </row>
    <row r="9" spans="1:14" x14ac:dyDescent="0.25">
      <c r="A9" s="59" t="s">
        <v>24</v>
      </c>
      <c r="B9" s="64">
        <v>18.45824</v>
      </c>
      <c r="C9" s="64">
        <v>16.628040000000002</v>
      </c>
      <c r="D9" s="64">
        <v>17.790220000000001</v>
      </c>
      <c r="E9" s="64">
        <v>21.919139999999999</v>
      </c>
      <c r="F9" s="64">
        <v>22.907330000000002</v>
      </c>
      <c r="G9" s="64">
        <v>26.4558</v>
      </c>
      <c r="H9" s="64">
        <v>33.677500000000002</v>
      </c>
      <c r="I9" s="64">
        <v>26.76436</v>
      </c>
      <c r="J9" s="64">
        <v>27.052379999999999</v>
      </c>
      <c r="K9" s="64">
        <v>26.012430000000002</v>
      </c>
      <c r="L9" s="64">
        <v>21.58032</v>
      </c>
      <c r="M9" s="64">
        <v>25.26398</v>
      </c>
      <c r="N9" s="65">
        <v>284.50973999999997</v>
      </c>
    </row>
    <row r="10" spans="1:14" x14ac:dyDescent="0.25">
      <c r="A10" s="59" t="s">
        <v>49</v>
      </c>
      <c r="B10" s="64">
        <v>2217.8206299999997</v>
      </c>
      <c r="C10" s="64">
        <v>1220.4133400000001</v>
      </c>
      <c r="D10" s="64">
        <v>1134.8946799999999</v>
      </c>
      <c r="E10" s="64">
        <v>2058.17569</v>
      </c>
      <c r="F10" s="64">
        <v>1489.6722400000001</v>
      </c>
      <c r="G10" s="64">
        <v>1906.2625500000001</v>
      </c>
      <c r="H10" s="64">
        <v>1418.09546</v>
      </c>
      <c r="I10" s="64">
        <v>1424.9873700000001</v>
      </c>
      <c r="J10" s="64">
        <v>1513.9935600000001</v>
      </c>
      <c r="K10" s="64">
        <v>1559.3786499999999</v>
      </c>
      <c r="L10" s="64">
        <v>1572.8462400000001</v>
      </c>
      <c r="M10" s="64">
        <v>2536.60259</v>
      </c>
      <c r="N10" s="65">
        <v>20053.143</v>
      </c>
    </row>
    <row r="11" spans="1:14" x14ac:dyDescent="0.25">
      <c r="A11" s="59" t="s">
        <v>25</v>
      </c>
      <c r="B11" s="64">
        <v>138.4924</v>
      </c>
      <c r="C11" s="64">
        <v>141.61732000000001</v>
      </c>
      <c r="D11" s="64">
        <v>165.85123000000002</v>
      </c>
      <c r="E11" s="64">
        <v>180.06848000000002</v>
      </c>
      <c r="F11" s="64">
        <v>154.63423999999998</v>
      </c>
      <c r="G11" s="64">
        <v>160.77812</v>
      </c>
      <c r="H11" s="64">
        <v>158.89157</v>
      </c>
      <c r="I11" s="64">
        <v>175.16349</v>
      </c>
      <c r="J11" s="64">
        <v>200.28635999999997</v>
      </c>
      <c r="K11" s="64">
        <v>187.57859999999999</v>
      </c>
      <c r="L11" s="64">
        <v>193.35924</v>
      </c>
      <c r="M11" s="64">
        <v>175.56863000000001</v>
      </c>
      <c r="N11" s="65">
        <v>2032.2896799999999</v>
      </c>
    </row>
    <row r="12" spans="1:14" x14ac:dyDescent="0.25">
      <c r="A12" s="59" t="s">
        <v>76</v>
      </c>
      <c r="B12" s="64">
        <v>5804.6501499999995</v>
      </c>
      <c r="C12" s="64">
        <v>4577.8938499999995</v>
      </c>
      <c r="D12" s="64">
        <v>5535.1366300000009</v>
      </c>
      <c r="E12" s="64">
        <v>5955.8822600000003</v>
      </c>
      <c r="F12" s="64">
        <v>5911.2902100000001</v>
      </c>
      <c r="G12" s="64">
        <v>6335.0702899999997</v>
      </c>
      <c r="H12" s="64">
        <v>5848.30314</v>
      </c>
      <c r="I12" s="64">
        <v>5062.0967899999996</v>
      </c>
      <c r="J12" s="64">
        <v>5539.7631800000008</v>
      </c>
      <c r="K12" s="64">
        <v>6510.8863500000007</v>
      </c>
      <c r="L12" s="64">
        <v>5718.4662500000004</v>
      </c>
      <c r="M12" s="64">
        <v>5208.5600199999999</v>
      </c>
      <c r="N12" s="65">
        <v>68007.999120000008</v>
      </c>
    </row>
    <row r="13" spans="1:14" x14ac:dyDescent="0.25">
      <c r="A13" s="59" t="s">
        <v>3</v>
      </c>
      <c r="B13" s="64">
        <v>1623.4746100000002</v>
      </c>
      <c r="C13" s="64">
        <v>1466.2248100000002</v>
      </c>
      <c r="D13" s="64">
        <v>1177.51208</v>
      </c>
      <c r="E13" s="64">
        <v>1347.07429</v>
      </c>
      <c r="F13" s="64">
        <v>1436.6299099999999</v>
      </c>
      <c r="G13" s="64">
        <v>1479.01368</v>
      </c>
      <c r="H13" s="64">
        <v>1531.15921</v>
      </c>
      <c r="I13" s="64">
        <v>1548.8293000000001</v>
      </c>
      <c r="J13" s="64">
        <v>1485.9936699999998</v>
      </c>
      <c r="K13" s="64">
        <v>1485.11528</v>
      </c>
      <c r="L13" s="64">
        <v>1461.7429399999999</v>
      </c>
      <c r="M13" s="64">
        <v>1564.6351599999998</v>
      </c>
      <c r="N13" s="65">
        <v>17607.404939999997</v>
      </c>
    </row>
    <row r="14" spans="1:14" x14ac:dyDescent="0.25">
      <c r="A14" s="59" t="s">
        <v>4</v>
      </c>
      <c r="B14" s="64">
        <v>673.62198999999998</v>
      </c>
      <c r="C14" s="64">
        <v>752.95001000000002</v>
      </c>
      <c r="D14" s="64">
        <v>738.03598</v>
      </c>
      <c r="E14" s="64">
        <v>655.90028000000007</v>
      </c>
      <c r="F14" s="64">
        <v>509.74786</v>
      </c>
      <c r="G14" s="64">
        <v>507.62184999999999</v>
      </c>
      <c r="H14" s="64">
        <v>686.67663000000005</v>
      </c>
      <c r="I14" s="64">
        <v>502.40690000000001</v>
      </c>
      <c r="J14" s="64">
        <v>862.56723</v>
      </c>
      <c r="K14" s="64">
        <v>678.83542</v>
      </c>
      <c r="L14" s="64">
        <v>904.42823999999996</v>
      </c>
      <c r="M14" s="64">
        <v>519.07446000000004</v>
      </c>
      <c r="N14" s="65">
        <v>7991.8668500000003</v>
      </c>
    </row>
    <row r="15" spans="1:14" x14ac:dyDescent="0.25">
      <c r="A15" s="59" t="s">
        <v>5</v>
      </c>
      <c r="B15" s="64">
        <v>1718.4560100000001</v>
      </c>
      <c r="C15" s="64">
        <v>1734.8398300000001</v>
      </c>
      <c r="D15" s="64">
        <v>1894.5855200000001</v>
      </c>
      <c r="E15" s="64">
        <v>2131.72687</v>
      </c>
      <c r="F15" s="64">
        <v>2089.8550100000002</v>
      </c>
      <c r="G15" s="64">
        <v>2128.5399400000001</v>
      </c>
      <c r="H15" s="64">
        <v>2076.1261100000002</v>
      </c>
      <c r="I15" s="64">
        <v>1952.72793</v>
      </c>
      <c r="J15" s="64">
        <v>2044.13536</v>
      </c>
      <c r="K15" s="64">
        <v>1909.78199</v>
      </c>
      <c r="L15" s="64">
        <v>2017.1976399999999</v>
      </c>
      <c r="M15" s="64">
        <v>1897.8120700000002</v>
      </c>
      <c r="N15" s="65">
        <v>23595.784279999996</v>
      </c>
    </row>
    <row r="16" spans="1:14" x14ac:dyDescent="0.25">
      <c r="A16" s="59" t="s">
        <v>6</v>
      </c>
      <c r="B16" s="64">
        <v>153.58848</v>
      </c>
      <c r="C16" s="64">
        <v>136.49610000000001</v>
      </c>
      <c r="D16" s="64">
        <v>126.78144999999999</v>
      </c>
      <c r="E16" s="64">
        <v>284.04509999999999</v>
      </c>
      <c r="F16" s="64">
        <v>175.58589000000001</v>
      </c>
      <c r="G16" s="64">
        <v>219.31366</v>
      </c>
      <c r="H16" s="64">
        <v>231.45498000000001</v>
      </c>
      <c r="I16" s="64">
        <v>163.22181</v>
      </c>
      <c r="J16" s="64">
        <v>184.31873999999999</v>
      </c>
      <c r="K16" s="64">
        <v>180.27092999999999</v>
      </c>
      <c r="L16" s="64">
        <v>173.44120000000001</v>
      </c>
      <c r="M16" s="64">
        <v>213.81235999999998</v>
      </c>
      <c r="N16" s="65">
        <v>2242.3307</v>
      </c>
    </row>
    <row r="17" spans="1:14" x14ac:dyDescent="0.25">
      <c r="A17" s="59" t="s">
        <v>26</v>
      </c>
      <c r="B17" s="64">
        <v>40.546289999999999</v>
      </c>
      <c r="C17" s="64">
        <v>34.42906</v>
      </c>
      <c r="D17" s="64">
        <v>26.623889999999999</v>
      </c>
      <c r="E17" s="64">
        <v>34.205220000000004</v>
      </c>
      <c r="F17" s="64">
        <v>29.98441</v>
      </c>
      <c r="G17" s="64">
        <v>37.573819999999998</v>
      </c>
      <c r="H17" s="64">
        <v>37.319369999999999</v>
      </c>
      <c r="I17" s="64">
        <v>35.290289999999999</v>
      </c>
      <c r="J17" s="64">
        <v>26.664429999999999</v>
      </c>
      <c r="K17" s="64">
        <v>49.898240000000001</v>
      </c>
      <c r="L17" s="64">
        <v>37.152010000000004</v>
      </c>
      <c r="M17" s="64">
        <v>33.962230000000005</v>
      </c>
      <c r="N17" s="65">
        <v>423.64926000000003</v>
      </c>
    </row>
    <row r="18" spans="1:14" x14ac:dyDescent="0.25">
      <c r="A18" s="59" t="s">
        <v>7</v>
      </c>
      <c r="B18" s="64">
        <v>689.92601000000002</v>
      </c>
      <c r="C18" s="64">
        <v>344.64159000000001</v>
      </c>
      <c r="D18" s="64">
        <v>451.34315000000004</v>
      </c>
      <c r="E18" s="64">
        <v>725.24558999999999</v>
      </c>
      <c r="F18" s="64">
        <v>580.12803000000008</v>
      </c>
      <c r="G18" s="64">
        <v>584.93164999999999</v>
      </c>
      <c r="H18" s="64">
        <v>483.22615999999999</v>
      </c>
      <c r="I18" s="64">
        <v>586.41883999999993</v>
      </c>
      <c r="J18" s="64">
        <v>705.28375000000005</v>
      </c>
      <c r="K18" s="64">
        <v>735.58749</v>
      </c>
      <c r="L18" s="64">
        <v>522.01818000000003</v>
      </c>
      <c r="M18" s="64">
        <v>630.58217000000002</v>
      </c>
      <c r="N18" s="65">
        <v>7039.3326100000004</v>
      </c>
    </row>
    <row r="19" spans="1:14" ht="13.5" customHeight="1" x14ac:dyDescent="0.25">
      <c r="A19" s="59" t="s">
        <v>8</v>
      </c>
      <c r="B19" s="64">
        <v>1484.89282</v>
      </c>
      <c r="C19" s="64">
        <v>786.58087999999998</v>
      </c>
      <c r="D19" s="64">
        <v>1019.40092</v>
      </c>
      <c r="E19" s="64">
        <v>1669.4629299999999</v>
      </c>
      <c r="F19" s="64">
        <v>1595.17508</v>
      </c>
      <c r="G19" s="64">
        <v>1986.29027</v>
      </c>
      <c r="H19" s="64">
        <v>1698.0554299999999</v>
      </c>
      <c r="I19" s="64">
        <v>1796.4080100000001</v>
      </c>
      <c r="J19" s="64">
        <v>1702.41552</v>
      </c>
      <c r="K19" s="64">
        <v>1485.2265500000001</v>
      </c>
      <c r="L19" s="64">
        <v>1513.7535800000001</v>
      </c>
      <c r="M19" s="64">
        <v>1714.7896499999999</v>
      </c>
      <c r="N19" s="65">
        <v>18452.451639999999</v>
      </c>
    </row>
    <row r="20" spans="1:14" x14ac:dyDescent="0.25">
      <c r="A20" s="59" t="s">
        <v>9</v>
      </c>
      <c r="B20" s="64">
        <v>2091.3017</v>
      </c>
      <c r="C20" s="64">
        <v>919.72582</v>
      </c>
      <c r="D20" s="64">
        <v>830.17150000000004</v>
      </c>
      <c r="E20" s="64">
        <v>1031.8819599999999</v>
      </c>
      <c r="F20" s="64">
        <v>960.69378000000006</v>
      </c>
      <c r="G20" s="64">
        <v>969.78796</v>
      </c>
      <c r="H20" s="64">
        <v>1193.0919899999999</v>
      </c>
      <c r="I20" s="64">
        <v>1090.8093100000001</v>
      </c>
      <c r="J20" s="64">
        <v>1193.74755</v>
      </c>
      <c r="K20" s="64">
        <v>1197.8131699999999</v>
      </c>
      <c r="L20" s="64">
        <v>1006.87933</v>
      </c>
      <c r="M20" s="64">
        <v>1565.60032</v>
      </c>
      <c r="N20" s="65">
        <v>14051.504390000002</v>
      </c>
    </row>
    <row r="21" spans="1:14" x14ac:dyDescent="0.25">
      <c r="A21" s="59" t="s">
        <v>10</v>
      </c>
      <c r="B21" s="64">
        <v>5311.19</v>
      </c>
      <c r="C21" s="64">
        <v>3647.1368499999999</v>
      </c>
      <c r="D21" s="64">
        <v>5700.3203700000013</v>
      </c>
      <c r="E21" s="64">
        <v>5212.3862800000006</v>
      </c>
      <c r="F21" s="64">
        <v>6831.469720000001</v>
      </c>
      <c r="G21" s="64">
        <v>4896.3321299999998</v>
      </c>
      <c r="H21" s="64">
        <v>5212.4644600000001</v>
      </c>
      <c r="I21" s="64">
        <v>4695.2874599999996</v>
      </c>
      <c r="J21" s="64">
        <v>7097.6719199999998</v>
      </c>
      <c r="K21" s="64">
        <v>5061.4180900000001</v>
      </c>
      <c r="L21" s="64">
        <v>5904.8013499999997</v>
      </c>
      <c r="M21" s="64">
        <v>5156.9166399999995</v>
      </c>
      <c r="N21" s="65">
        <v>64727.395270000001</v>
      </c>
    </row>
    <row r="22" spans="1:14" x14ac:dyDescent="0.25">
      <c r="A22" s="59" t="s">
        <v>73</v>
      </c>
      <c r="B22" s="64">
        <v>20061.26698</v>
      </c>
      <c r="C22" s="64">
        <v>19086.141060000002</v>
      </c>
      <c r="D22" s="64">
        <v>16989.605990000004</v>
      </c>
      <c r="E22" s="64">
        <v>20379.89417</v>
      </c>
      <c r="F22" s="64">
        <v>29197.720929999992</v>
      </c>
      <c r="G22" s="64">
        <v>21327.028400000003</v>
      </c>
      <c r="H22" s="64">
        <v>21863.38365</v>
      </c>
      <c r="I22" s="64">
        <v>21951.63542000001</v>
      </c>
      <c r="J22" s="64">
        <v>21282.834470000002</v>
      </c>
      <c r="K22" s="64">
        <v>21465.815450000009</v>
      </c>
      <c r="L22" s="64">
        <v>21629.037519999998</v>
      </c>
      <c r="M22" s="64">
        <v>21701.058559999994</v>
      </c>
      <c r="N22" s="65">
        <v>256935.42260000005</v>
      </c>
    </row>
    <row r="23" spans="1:14" x14ac:dyDescent="0.25">
      <c r="A23" s="59" t="s">
        <v>27</v>
      </c>
      <c r="B23" s="64">
        <v>98.362210000000005</v>
      </c>
      <c r="C23" s="64">
        <v>78.436779999999999</v>
      </c>
      <c r="D23" s="64">
        <v>72.40594999999999</v>
      </c>
      <c r="E23" s="64">
        <v>80.537940000000006</v>
      </c>
      <c r="F23" s="64">
        <v>96.79858999999999</v>
      </c>
      <c r="G23" s="64">
        <v>122.6016</v>
      </c>
      <c r="H23" s="64">
        <v>136.54876000000002</v>
      </c>
      <c r="I23" s="64">
        <v>101.23299</v>
      </c>
      <c r="J23" s="64">
        <v>103.71697</v>
      </c>
      <c r="K23" s="64">
        <v>95.301479999999998</v>
      </c>
      <c r="L23" s="64">
        <v>98.68983999999999</v>
      </c>
      <c r="M23" s="64">
        <v>98.021850000000001</v>
      </c>
      <c r="N23" s="65">
        <v>1182.6549600000001</v>
      </c>
    </row>
    <row r="24" spans="1:14" x14ac:dyDescent="0.25">
      <c r="A24" s="59" t="s">
        <v>11</v>
      </c>
      <c r="B24" s="64">
        <v>694.33897000000002</v>
      </c>
      <c r="C24" s="64">
        <v>1325.04809</v>
      </c>
      <c r="D24" s="64">
        <v>1633.7488600000001</v>
      </c>
      <c r="E24" s="64">
        <v>1757.11141</v>
      </c>
      <c r="F24" s="64">
        <v>1990.97261</v>
      </c>
      <c r="G24" s="64">
        <v>1857.2539400000001</v>
      </c>
      <c r="H24" s="64">
        <v>1758.8256799999999</v>
      </c>
      <c r="I24" s="64">
        <v>1405.3714499999999</v>
      </c>
      <c r="J24" s="64">
        <v>1983.6278500000001</v>
      </c>
      <c r="K24" s="64">
        <v>1807.1938500000001</v>
      </c>
      <c r="L24" s="64">
        <v>2293.7925399999999</v>
      </c>
      <c r="M24" s="64">
        <v>1415.0210199999999</v>
      </c>
      <c r="N24" s="65">
        <v>19922.306270000001</v>
      </c>
    </row>
    <row r="25" spans="1:14" x14ac:dyDescent="0.25">
      <c r="A25" s="59" t="s">
        <v>12</v>
      </c>
      <c r="B25" s="64">
        <v>190.30629000000002</v>
      </c>
      <c r="C25" s="64">
        <v>469.94069000000002</v>
      </c>
      <c r="D25" s="64">
        <v>212.53782000000001</v>
      </c>
      <c r="E25" s="64">
        <v>758.83339999999998</v>
      </c>
      <c r="F25" s="64">
        <v>226.23604999999998</v>
      </c>
      <c r="G25" s="64">
        <v>228.37344000000002</v>
      </c>
      <c r="H25" s="64">
        <v>290.40868</v>
      </c>
      <c r="I25" s="64">
        <v>214.51004</v>
      </c>
      <c r="J25" s="64">
        <v>244.53577999999999</v>
      </c>
      <c r="K25" s="64">
        <v>294.84057999999999</v>
      </c>
      <c r="L25" s="64">
        <v>788.17478000000006</v>
      </c>
      <c r="M25" s="64">
        <v>274.63634999999999</v>
      </c>
      <c r="N25" s="65">
        <v>4193.3338999999996</v>
      </c>
    </row>
    <row r="26" spans="1:14" x14ac:dyDescent="0.25">
      <c r="A26" s="59" t="s">
        <v>75</v>
      </c>
      <c r="B26" s="64">
        <v>1617.39561</v>
      </c>
      <c r="C26" s="64">
        <v>1466.0207399999999</v>
      </c>
      <c r="D26" s="64">
        <v>1804.9677199999999</v>
      </c>
      <c r="E26" s="64">
        <v>1759.86454</v>
      </c>
      <c r="F26" s="64">
        <v>1678.75062</v>
      </c>
      <c r="G26" s="64">
        <v>1883.8840600000001</v>
      </c>
      <c r="H26" s="64">
        <v>1728.33554</v>
      </c>
      <c r="I26" s="64">
        <v>1877.51412</v>
      </c>
      <c r="J26" s="64">
        <v>2069.3877400000001</v>
      </c>
      <c r="K26" s="64">
        <v>1981.3788200000001</v>
      </c>
      <c r="L26" s="64">
        <v>1940.17785</v>
      </c>
      <c r="M26" s="64">
        <v>2014.8182400000001</v>
      </c>
      <c r="N26" s="65">
        <v>21822.495600000002</v>
      </c>
    </row>
    <row r="27" spans="1:14" x14ac:dyDescent="0.25">
      <c r="A27" s="59" t="s">
        <v>28</v>
      </c>
      <c r="B27" s="64">
        <v>3.6152299999999999</v>
      </c>
      <c r="C27" s="64">
        <v>3.58704</v>
      </c>
      <c r="D27" s="64">
        <v>3.4916</v>
      </c>
      <c r="E27" s="64">
        <v>2.10995</v>
      </c>
      <c r="F27" s="64">
        <v>1.3288900000000001</v>
      </c>
      <c r="G27" s="64">
        <v>0.53422000000000003</v>
      </c>
      <c r="H27" s="64">
        <v>1.42811</v>
      </c>
      <c r="I27" s="64">
        <v>0.38141000000000003</v>
      </c>
      <c r="J27" s="64">
        <v>0.41446</v>
      </c>
      <c r="K27" s="64">
        <v>0.37669999999999998</v>
      </c>
      <c r="L27" s="64">
        <v>0.38788</v>
      </c>
      <c r="M27" s="64">
        <v>0.91791999999999996</v>
      </c>
      <c r="N27" s="65">
        <v>18.573409999999999</v>
      </c>
    </row>
    <row r="28" spans="1:14" x14ac:dyDescent="0.25">
      <c r="A28" s="59" t="s">
        <v>13</v>
      </c>
      <c r="B28" s="64">
        <v>4023.60581</v>
      </c>
      <c r="C28" s="64">
        <v>4410.7141900000006</v>
      </c>
      <c r="D28" s="64">
        <v>4109.6097049999989</v>
      </c>
      <c r="E28" s="64">
        <v>4686.2275499999996</v>
      </c>
      <c r="F28" s="64">
        <v>4591.9823799999995</v>
      </c>
      <c r="G28" s="64">
        <v>5017.6083799999997</v>
      </c>
      <c r="H28" s="64">
        <v>4805.1991799999996</v>
      </c>
      <c r="I28" s="64">
        <v>4506.02675</v>
      </c>
      <c r="J28" s="64">
        <v>4891.0880900000002</v>
      </c>
      <c r="K28" s="64">
        <v>4621.9379900000004</v>
      </c>
      <c r="L28" s="64">
        <v>4615.6246700000002</v>
      </c>
      <c r="M28" s="64">
        <v>4969.7187199999998</v>
      </c>
      <c r="N28" s="65">
        <v>55249.343414999996</v>
      </c>
    </row>
    <row r="29" spans="1:14" x14ac:dyDescent="0.25">
      <c r="A29" s="59" t="s">
        <v>29</v>
      </c>
      <c r="B29" s="64">
        <v>273.11946999999998</v>
      </c>
      <c r="C29" s="64">
        <v>196.13002</v>
      </c>
      <c r="D29" s="64">
        <v>353.31218000000001</v>
      </c>
      <c r="E29" s="64">
        <v>366.30174</v>
      </c>
      <c r="F29" s="64">
        <v>373.01908000000003</v>
      </c>
      <c r="G29" s="64">
        <v>344.06709999999998</v>
      </c>
      <c r="H29" s="64">
        <v>626.84400000000005</v>
      </c>
      <c r="I29" s="64">
        <v>193.12776000000002</v>
      </c>
      <c r="J29" s="64">
        <v>710.33490000000006</v>
      </c>
      <c r="K29" s="64">
        <v>710.47944999999993</v>
      </c>
      <c r="L29" s="64">
        <v>715.15310999999997</v>
      </c>
      <c r="M29" s="64">
        <v>201.99515</v>
      </c>
      <c r="N29" s="65">
        <v>5063.8839600000001</v>
      </c>
    </row>
    <row r="30" spans="1:14" x14ac:dyDescent="0.25">
      <c r="A30" s="59" t="s">
        <v>14</v>
      </c>
      <c r="B30" s="64">
        <v>2044.1903600000001</v>
      </c>
      <c r="C30" s="64">
        <v>1284.7320099999999</v>
      </c>
      <c r="D30" s="64">
        <v>1489.6891599999999</v>
      </c>
      <c r="E30" s="64">
        <v>1391.67391</v>
      </c>
      <c r="F30" s="64">
        <v>1418.6349700000001</v>
      </c>
      <c r="G30" s="64">
        <v>1659.5406200000002</v>
      </c>
      <c r="H30" s="64">
        <v>1622.42021</v>
      </c>
      <c r="I30" s="64">
        <v>1636.0403799999999</v>
      </c>
      <c r="J30" s="64">
        <v>1819.3723600000001</v>
      </c>
      <c r="K30" s="64">
        <v>1545.95688</v>
      </c>
      <c r="L30" s="64">
        <v>1346.3212900000001</v>
      </c>
      <c r="M30" s="64">
        <v>1183.05126</v>
      </c>
      <c r="N30" s="65">
        <v>18441.62341</v>
      </c>
    </row>
    <row r="31" spans="1:14" x14ac:dyDescent="0.25">
      <c r="A31" s="59" t="s">
        <v>15</v>
      </c>
      <c r="B31" s="64">
        <v>1139.97282</v>
      </c>
      <c r="C31" s="64">
        <v>1047.25523</v>
      </c>
      <c r="D31" s="64">
        <v>996.06561999999997</v>
      </c>
      <c r="E31" s="64">
        <v>1218.80133</v>
      </c>
      <c r="F31" s="64">
        <v>1228.9551799999999</v>
      </c>
      <c r="G31" s="64">
        <v>1310.85401</v>
      </c>
      <c r="H31" s="64">
        <v>1134.3921699999999</v>
      </c>
      <c r="I31" s="64">
        <v>1250.4642200000001</v>
      </c>
      <c r="J31" s="64">
        <v>1233.55378</v>
      </c>
      <c r="K31" s="64">
        <v>1386.7076499999998</v>
      </c>
      <c r="L31" s="64">
        <v>1233.25117</v>
      </c>
      <c r="M31" s="64">
        <v>1310.5770400000001</v>
      </c>
      <c r="N31" s="65">
        <v>14490.850219999998</v>
      </c>
    </row>
    <row r="32" spans="1:14" x14ac:dyDescent="0.25">
      <c r="A32" s="59" t="s">
        <v>16</v>
      </c>
      <c r="B32" s="64">
        <v>286.41982999999999</v>
      </c>
      <c r="C32" s="64">
        <v>291.60340000000002</v>
      </c>
      <c r="D32" s="64">
        <v>335.40790999999996</v>
      </c>
      <c r="E32" s="64">
        <v>335.81545</v>
      </c>
      <c r="F32" s="64">
        <v>369.14740999999998</v>
      </c>
      <c r="G32" s="64">
        <v>505.03128000000004</v>
      </c>
      <c r="H32" s="64">
        <v>549.15877</v>
      </c>
      <c r="I32" s="64">
        <v>302.59719000000001</v>
      </c>
      <c r="J32" s="64">
        <v>370.59059000000002</v>
      </c>
      <c r="K32" s="64">
        <v>335.33737000000002</v>
      </c>
      <c r="L32" s="64">
        <v>342.30617000000001</v>
      </c>
      <c r="M32" s="64">
        <v>351.68890000000005</v>
      </c>
      <c r="N32" s="65">
        <v>4375.1042699999998</v>
      </c>
    </row>
    <row r="33" spans="1:14" x14ac:dyDescent="0.25">
      <c r="A33" s="59" t="s">
        <v>17</v>
      </c>
      <c r="B33" s="64">
        <v>549.99161000000004</v>
      </c>
      <c r="C33" s="64">
        <v>813.97296999999992</v>
      </c>
      <c r="D33" s="64">
        <v>352.77924999999999</v>
      </c>
      <c r="E33" s="64">
        <v>736.02824999999996</v>
      </c>
      <c r="F33" s="64">
        <v>576.14756999999997</v>
      </c>
      <c r="G33" s="64">
        <v>759.74540999999999</v>
      </c>
      <c r="H33" s="64">
        <v>683.74568999999997</v>
      </c>
      <c r="I33" s="64">
        <v>736.91377999999997</v>
      </c>
      <c r="J33" s="64">
        <v>660.51897999999994</v>
      </c>
      <c r="K33" s="64">
        <v>724.83958999999993</v>
      </c>
      <c r="L33" s="64">
        <v>636.16863999999998</v>
      </c>
      <c r="M33" s="64">
        <v>367.24276000000003</v>
      </c>
      <c r="N33" s="65">
        <v>7598.0944999999992</v>
      </c>
    </row>
    <row r="34" spans="1:14" x14ac:dyDescent="0.25">
      <c r="A34" s="59" t="s">
        <v>74</v>
      </c>
      <c r="B34" s="64">
        <v>3648.6785099999997</v>
      </c>
      <c r="C34" s="64">
        <v>4179.6434900000004</v>
      </c>
      <c r="D34" s="64">
        <v>3764.2736199999999</v>
      </c>
      <c r="E34" s="64">
        <v>4278.5914299999995</v>
      </c>
      <c r="F34" s="64">
        <v>4177.5278500000004</v>
      </c>
      <c r="G34" s="64">
        <v>4488.3134500000006</v>
      </c>
      <c r="H34" s="64">
        <v>4453.5937899999999</v>
      </c>
      <c r="I34" s="64">
        <v>4365.4690799999998</v>
      </c>
      <c r="J34" s="64">
        <v>4463.3171400000001</v>
      </c>
      <c r="K34" s="64">
        <v>4624.3502800000006</v>
      </c>
      <c r="L34" s="64">
        <v>4387.9717699999992</v>
      </c>
      <c r="M34" s="64">
        <v>4387.0138200000001</v>
      </c>
      <c r="N34" s="65">
        <v>51218.744229999997</v>
      </c>
    </row>
    <row r="35" spans="1:14" x14ac:dyDescent="0.25">
      <c r="A35" s="59" t="s">
        <v>18</v>
      </c>
      <c r="B35" s="64">
        <v>1028.3614499999999</v>
      </c>
      <c r="C35" s="64">
        <v>1787.7235600000001</v>
      </c>
      <c r="D35" s="64">
        <v>2680.0051899999999</v>
      </c>
      <c r="E35" s="64">
        <v>2495.0246099999999</v>
      </c>
      <c r="F35" s="64">
        <v>2486.7445899999998</v>
      </c>
      <c r="G35" s="64">
        <v>2720.5173100000002</v>
      </c>
      <c r="H35" s="64">
        <v>2604.23612</v>
      </c>
      <c r="I35" s="64">
        <v>1635.38042</v>
      </c>
      <c r="J35" s="64">
        <v>3064.1685600000001</v>
      </c>
      <c r="K35" s="64">
        <v>2647.6866400000004</v>
      </c>
      <c r="L35" s="64">
        <v>3248.2262799999999</v>
      </c>
      <c r="M35" s="64">
        <v>1544.8629799999999</v>
      </c>
      <c r="N35" s="65">
        <v>27942.937710000002</v>
      </c>
    </row>
    <row r="36" spans="1:14" x14ac:dyDescent="0.25">
      <c r="A36" s="59" t="s">
        <v>30</v>
      </c>
      <c r="B36" s="64">
        <v>0</v>
      </c>
      <c r="C36" s="64">
        <v>0.15</v>
      </c>
      <c r="D36" s="64">
        <v>1.35E-2</v>
      </c>
      <c r="E36" s="64">
        <v>0</v>
      </c>
      <c r="F36" s="64">
        <v>0.11975</v>
      </c>
      <c r="G36" s="64">
        <v>0.14649999999999999</v>
      </c>
      <c r="H36" s="64">
        <v>0.12740000000000001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5">
        <v>0.55714999999999992</v>
      </c>
    </row>
    <row r="37" spans="1:14" x14ac:dyDescent="0.25">
      <c r="A37" s="59" t="s">
        <v>19</v>
      </c>
      <c r="B37" s="64">
        <v>1093.8351299999999</v>
      </c>
      <c r="C37" s="64">
        <v>998.39778999999999</v>
      </c>
      <c r="D37" s="64">
        <v>1112.55521</v>
      </c>
      <c r="E37" s="64">
        <v>1175.3739699999999</v>
      </c>
      <c r="F37" s="64">
        <v>1389.19282</v>
      </c>
      <c r="G37" s="64">
        <v>1305.61322</v>
      </c>
      <c r="H37" s="64">
        <v>1277.39518</v>
      </c>
      <c r="I37" s="64">
        <v>1215.80492</v>
      </c>
      <c r="J37" s="64">
        <v>1329.46299</v>
      </c>
      <c r="K37" s="64">
        <v>1414.40075</v>
      </c>
      <c r="L37" s="64">
        <v>1340.30089</v>
      </c>
      <c r="M37" s="64">
        <v>1394.9252200000001</v>
      </c>
      <c r="N37" s="65">
        <v>15047.258089999999</v>
      </c>
    </row>
    <row r="38" spans="1:14" x14ac:dyDescent="0.25">
      <c r="A38" s="59" t="s">
        <v>20</v>
      </c>
      <c r="B38" s="64">
        <v>468.37592999999998</v>
      </c>
      <c r="C38" s="64">
        <v>400.35109999999997</v>
      </c>
      <c r="D38" s="64">
        <v>497.12293</v>
      </c>
      <c r="E38" s="64">
        <v>544.69812000000002</v>
      </c>
      <c r="F38" s="64">
        <v>511.24874</v>
      </c>
      <c r="G38" s="64">
        <v>563.83924999999999</v>
      </c>
      <c r="H38" s="64">
        <v>571.13452000000007</v>
      </c>
      <c r="I38" s="64">
        <v>623.50193999999999</v>
      </c>
      <c r="J38" s="64">
        <v>528.73729000000003</v>
      </c>
      <c r="K38" s="64">
        <v>518.87025000000006</v>
      </c>
      <c r="L38" s="64">
        <v>582.69150999999999</v>
      </c>
      <c r="M38" s="64">
        <v>439.14904999999999</v>
      </c>
      <c r="N38" s="65">
        <v>6249.7206299999998</v>
      </c>
    </row>
    <row r="39" spans="1:14" x14ac:dyDescent="0.25">
      <c r="A39" s="59" t="s">
        <v>21</v>
      </c>
      <c r="B39" s="64">
        <v>590.42110000000002</v>
      </c>
      <c r="C39" s="64">
        <v>292.6542</v>
      </c>
      <c r="D39" s="64">
        <v>277.71845000000002</v>
      </c>
      <c r="E39" s="64">
        <v>377.56539000000004</v>
      </c>
      <c r="F39" s="64">
        <v>904.83762999999999</v>
      </c>
      <c r="G39" s="64">
        <v>500.04142999999999</v>
      </c>
      <c r="H39" s="64">
        <v>340.83853999999997</v>
      </c>
      <c r="I39" s="64">
        <v>513.26156000000003</v>
      </c>
      <c r="J39" s="64">
        <v>889.26609999999994</v>
      </c>
      <c r="K39" s="64">
        <v>611.92272000000003</v>
      </c>
      <c r="L39" s="66">
        <v>531.74745999999993</v>
      </c>
      <c r="M39" s="64">
        <v>457.91548999999998</v>
      </c>
      <c r="N39" s="65">
        <v>6288.1900700000006</v>
      </c>
    </row>
    <row r="40" spans="1:14" ht="13.8" thickBot="1" x14ac:dyDescent="0.3">
      <c r="A40" s="42" t="s">
        <v>33</v>
      </c>
      <c r="B40" s="57">
        <v>61156.806799999998</v>
      </c>
      <c r="C40" s="57">
        <v>55357.281590000021</v>
      </c>
      <c r="D40" s="57">
        <v>57044.223015000003</v>
      </c>
      <c r="E40" s="57">
        <v>65268.381509999985</v>
      </c>
      <c r="F40" s="57">
        <v>74641.080329999968</v>
      </c>
      <c r="G40" s="57">
        <v>67669.650539999973</v>
      </c>
      <c r="H40" s="57">
        <v>66830.750809999998</v>
      </c>
      <c r="I40" s="57">
        <v>63388.295630000008</v>
      </c>
      <c r="J40" s="57">
        <v>70005.561589999983</v>
      </c>
      <c r="K40" s="57">
        <v>67672.535890000043</v>
      </c>
      <c r="L40" s="49">
        <v>68467.101379999978</v>
      </c>
      <c r="M40" s="49">
        <v>65073.909549999989</v>
      </c>
      <c r="N40" s="49">
        <v>782575.57863500004</v>
      </c>
    </row>
    <row r="41" spans="1:14" ht="13.5" customHeight="1" thickTop="1" x14ac:dyDescent="0.25">
      <c r="A41" s="205" t="s">
        <v>83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</row>
    <row r="42" spans="1:14" x14ac:dyDescent="0.25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</row>
    <row r="43" spans="1:14" x14ac:dyDescent="0.25">
      <c r="A43" s="5" t="s">
        <v>85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4" x14ac:dyDescent="0.25">
      <c r="F44" s="36"/>
      <c r="G44" s="37"/>
    </row>
    <row r="45" spans="1:14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4" x14ac:dyDescent="0.2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2:14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2:14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2:14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2:14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2:14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4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2:14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2:14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2:14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2:14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2:14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2:14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2:14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2:14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2:14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4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2:14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4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2:14" x14ac:dyDescent="0.2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x14ac:dyDescent="0.2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x14ac:dyDescent="0.2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2:14" x14ac:dyDescent="0.2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x14ac:dyDescent="0.2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x14ac:dyDescent="0.2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14" x14ac:dyDescent="0.2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x14ac:dyDescent="0.25">
      <c r="B79" s="36"/>
    </row>
    <row r="80" spans="2:14" x14ac:dyDescent="0.25">
      <c r="B80" s="36"/>
    </row>
    <row r="81" spans="2:2" x14ac:dyDescent="0.25">
      <c r="B81" s="36"/>
    </row>
    <row r="82" spans="2:2" x14ac:dyDescent="0.25">
      <c r="B82" s="36"/>
    </row>
    <row r="83" spans="2:2" x14ac:dyDescent="0.25">
      <c r="B83" s="36"/>
    </row>
    <row r="84" spans="2:2" x14ac:dyDescent="0.25">
      <c r="B84" s="36"/>
    </row>
    <row r="85" spans="2:2" x14ac:dyDescent="0.25">
      <c r="B85" s="36"/>
    </row>
    <row r="86" spans="2:2" x14ac:dyDescent="0.25">
      <c r="B86" s="36"/>
    </row>
  </sheetData>
  <mergeCells count="1">
    <mergeCell ref="A41:N42"/>
  </mergeCells>
  <phoneticPr fontId="0" type="noConversion"/>
  <pageMargins left="0.31" right="0.19685039370078741" top="0.98425196850393704" bottom="0.98425196850393704" header="0.51181102362204722" footer="0.51181102362204722"/>
  <pageSetup paperSize="9" scale="75" orientation="landscape" horizontalDpi="300" verticalDpi="300" r:id="rId1"/>
  <headerFooter alignWithMargins="0"/>
  <colBreaks count="1" manualBreakCount="1">
    <brk id="14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G38" sqref="G38"/>
    </sheetView>
  </sheetViews>
  <sheetFormatPr defaultColWidth="9.109375" defaultRowHeight="13.2" x14ac:dyDescent="0.25"/>
  <cols>
    <col min="1" max="1" width="38" style="4" customWidth="1"/>
    <col min="2" max="11" width="10.44140625" style="4" bestFit="1" customWidth="1"/>
    <col min="12" max="12" width="11.88671875" style="4" customWidth="1"/>
    <col min="13" max="13" width="10.44140625" style="4" bestFit="1" customWidth="1"/>
    <col min="14" max="14" width="11.33203125" style="4" bestFit="1" customWidth="1"/>
    <col min="15" max="15" width="27.33203125" style="4" customWidth="1"/>
    <col min="16" max="16" width="42.109375" style="4" bestFit="1" customWidth="1"/>
    <col min="17" max="17" width="14.33203125" style="29" bestFit="1" customWidth="1"/>
    <col min="18" max="20" width="9.44140625" style="4" bestFit="1" customWidth="1"/>
    <col min="21" max="21" width="9.109375" style="4"/>
    <col min="22" max="22" width="14.33203125" style="4" bestFit="1" customWidth="1"/>
    <col min="23" max="16384" width="9.109375" style="4"/>
  </cols>
  <sheetData>
    <row r="1" spans="1:22" x14ac:dyDescent="0.25">
      <c r="A1" s="30" t="s">
        <v>80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2" x14ac:dyDescent="0.25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0"/>
    </row>
    <row r="3" spans="1:22" s="3" customFormat="1" ht="13.8" thickBot="1" x14ac:dyDescent="0.3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2011</v>
      </c>
      <c r="P3"/>
      <c r="Q3" s="50"/>
      <c r="R3" s="51"/>
      <c r="S3"/>
    </row>
    <row r="4" spans="1:22" ht="13.8" thickTop="1" x14ac:dyDescent="0.25">
      <c r="A4" s="59" t="s">
        <v>0</v>
      </c>
      <c r="B4" s="64">
        <v>431.23917</v>
      </c>
      <c r="C4" s="64">
        <v>427.18277</v>
      </c>
      <c r="D4" s="64">
        <v>465.37953000000005</v>
      </c>
      <c r="E4" s="64">
        <v>413.92447999999996</v>
      </c>
      <c r="F4" s="64">
        <v>494.60378000000003</v>
      </c>
      <c r="G4" s="64">
        <v>467.34928000000002</v>
      </c>
      <c r="H4" s="64">
        <v>470.30349999999999</v>
      </c>
      <c r="I4" s="64">
        <v>461.81781999999998</v>
      </c>
      <c r="J4" s="64">
        <v>482.49975000000001</v>
      </c>
      <c r="K4" s="64">
        <v>491.88954999999999</v>
      </c>
      <c r="L4" s="64">
        <v>488.51044000000002</v>
      </c>
      <c r="M4" s="64">
        <v>577.84573999999998</v>
      </c>
      <c r="N4" s="65">
        <v>296942.36328000005</v>
      </c>
      <c r="P4" s="50"/>
      <c r="Q4" s="50"/>
      <c r="R4" s="52"/>
      <c r="S4" s="53"/>
      <c r="T4" s="54"/>
      <c r="U4" s="36"/>
      <c r="V4" s="55"/>
    </row>
    <row r="5" spans="1:22" x14ac:dyDescent="0.25">
      <c r="A5" s="59" t="s">
        <v>1</v>
      </c>
      <c r="B5" s="64">
        <v>389.56650000000002</v>
      </c>
      <c r="C5" s="64">
        <v>500.80422999999996</v>
      </c>
      <c r="D5" s="64">
        <v>699.23023000000001</v>
      </c>
      <c r="E5" s="64">
        <v>554.67831000000001</v>
      </c>
      <c r="F5" s="64">
        <v>676.01247000000001</v>
      </c>
      <c r="G5" s="64">
        <v>513.29777000000001</v>
      </c>
      <c r="H5" s="64">
        <v>608.09272999999996</v>
      </c>
      <c r="I5" s="64">
        <v>470.95889</v>
      </c>
      <c r="J5" s="64">
        <v>544.67806000000007</v>
      </c>
      <c r="K5" s="64">
        <v>559.26943999999992</v>
      </c>
      <c r="L5" s="64">
        <v>386.95598999999999</v>
      </c>
      <c r="M5" s="64">
        <v>661.47964999999999</v>
      </c>
      <c r="N5" s="65">
        <v>74047.902529999992</v>
      </c>
      <c r="P5" s="50"/>
      <c r="Q5" s="50"/>
      <c r="R5" s="52"/>
      <c r="S5" s="53"/>
      <c r="T5" s="54"/>
      <c r="U5" s="36"/>
      <c r="V5" s="55"/>
    </row>
    <row r="6" spans="1:22" x14ac:dyDescent="0.25">
      <c r="A6" s="59" t="s">
        <v>22</v>
      </c>
      <c r="B6" s="64">
        <v>79.640450000000001</v>
      </c>
      <c r="C6" s="64">
        <v>34.134279999999997</v>
      </c>
      <c r="D6" s="64">
        <v>32.335760000000001</v>
      </c>
      <c r="E6" s="64">
        <v>65.765450000000001</v>
      </c>
      <c r="F6" s="64">
        <v>55.745750000000001</v>
      </c>
      <c r="G6" s="64">
        <v>60.875519999999995</v>
      </c>
      <c r="H6" s="64">
        <v>65.667619999999999</v>
      </c>
      <c r="I6" s="64">
        <v>43.013809999999999</v>
      </c>
      <c r="J6" s="64">
        <v>50.365389999999998</v>
      </c>
      <c r="K6" s="64">
        <v>49.282609999999998</v>
      </c>
      <c r="L6" s="64">
        <v>65.939809999999994</v>
      </c>
      <c r="M6" s="64">
        <v>53.33352</v>
      </c>
      <c r="N6" s="65">
        <v>63849.491979999999</v>
      </c>
      <c r="P6" s="50"/>
      <c r="Q6" s="50"/>
      <c r="R6" s="52"/>
      <c r="S6" s="53"/>
      <c r="T6" s="54"/>
      <c r="U6" s="36"/>
      <c r="V6" s="55"/>
    </row>
    <row r="7" spans="1:22" x14ac:dyDescent="0.25">
      <c r="A7" s="59" t="s">
        <v>23</v>
      </c>
      <c r="B7" s="64">
        <v>25.06559</v>
      </c>
      <c r="C7" s="64">
        <v>12.18187</v>
      </c>
      <c r="D7" s="64">
        <v>21.6341</v>
      </c>
      <c r="E7" s="64">
        <v>19.05884</v>
      </c>
      <c r="F7" s="64">
        <v>44.684739999999998</v>
      </c>
      <c r="G7" s="64">
        <v>15.983309999999999</v>
      </c>
      <c r="H7" s="64">
        <v>31.467700000000001</v>
      </c>
      <c r="I7" s="64">
        <v>15.086</v>
      </c>
      <c r="J7" s="64">
        <v>16.245650000000001</v>
      </c>
      <c r="K7" s="64">
        <v>23.851880000000001</v>
      </c>
      <c r="L7" s="64">
        <v>18.15503</v>
      </c>
      <c r="M7" s="64">
        <v>18.11572</v>
      </c>
      <c r="N7" s="65">
        <v>67126.315754999989</v>
      </c>
      <c r="P7" s="50"/>
      <c r="Q7" s="50"/>
      <c r="R7" s="52"/>
      <c r="S7" s="53"/>
      <c r="T7" s="54"/>
      <c r="U7" s="36"/>
      <c r="V7" s="55"/>
    </row>
    <row r="8" spans="1:22" x14ac:dyDescent="0.25">
      <c r="A8" s="59" t="s">
        <v>2</v>
      </c>
      <c r="B8" s="64">
        <v>500.44430999999997</v>
      </c>
      <c r="C8" s="64">
        <v>359.71445</v>
      </c>
      <c r="D8" s="64">
        <v>401.41876000000002</v>
      </c>
      <c r="E8" s="64">
        <v>404.10471999999999</v>
      </c>
      <c r="F8" s="64">
        <v>504.77865000000003</v>
      </c>
      <c r="G8" s="64">
        <v>457.97603999999995</v>
      </c>
      <c r="H8" s="64">
        <v>437.73884000000004</v>
      </c>
      <c r="I8" s="64">
        <v>462.61408</v>
      </c>
      <c r="J8" s="64">
        <v>463.75397999999996</v>
      </c>
      <c r="K8" s="64">
        <v>471.24628000000001</v>
      </c>
      <c r="L8" s="64">
        <v>437.28971999999999</v>
      </c>
      <c r="M8" s="64">
        <v>466.38711000000001</v>
      </c>
      <c r="N8" s="65">
        <v>58669.945530000005</v>
      </c>
      <c r="P8" s="50"/>
      <c r="Q8" s="50"/>
      <c r="R8" s="52"/>
      <c r="S8" s="53"/>
      <c r="T8" s="54"/>
      <c r="U8" s="36"/>
      <c r="V8" s="55"/>
    </row>
    <row r="9" spans="1:22" x14ac:dyDescent="0.25">
      <c r="A9" s="59" t="s">
        <v>24</v>
      </c>
      <c r="B9" s="64">
        <v>27.09686</v>
      </c>
      <c r="C9" s="64">
        <v>23.297310000000003</v>
      </c>
      <c r="D9" s="64">
        <v>24.814619999999998</v>
      </c>
      <c r="E9" s="64">
        <v>23.413160000000001</v>
      </c>
      <c r="F9" s="64">
        <v>25.877950000000002</v>
      </c>
      <c r="G9" s="64">
        <v>26.557040000000001</v>
      </c>
      <c r="H9" s="64">
        <v>25.008029999999998</v>
      </c>
      <c r="I9" s="64">
        <v>25.250209999999999</v>
      </c>
      <c r="J9" s="64">
        <v>27.696740000000002</v>
      </c>
      <c r="K9" s="64">
        <v>24.721900000000002</v>
      </c>
      <c r="L9" s="64">
        <v>23.88777</v>
      </c>
      <c r="M9" s="64">
        <v>25.977919999999997</v>
      </c>
      <c r="N9" s="65">
        <v>26907.751809999998</v>
      </c>
      <c r="P9" s="50"/>
      <c r="Q9" s="50"/>
      <c r="R9" s="52"/>
      <c r="S9" s="53"/>
      <c r="T9" s="54"/>
      <c r="U9" s="36"/>
      <c r="V9" s="55"/>
    </row>
    <row r="10" spans="1:22" x14ac:dyDescent="0.25">
      <c r="A10" s="59" t="s">
        <v>49</v>
      </c>
      <c r="B10" s="64">
        <v>2401.00684</v>
      </c>
      <c r="C10" s="64">
        <v>1254.7395300000001</v>
      </c>
      <c r="D10" s="64">
        <v>1582.99803</v>
      </c>
      <c r="E10" s="64">
        <v>1833.38825</v>
      </c>
      <c r="F10" s="64">
        <v>1813.36565</v>
      </c>
      <c r="G10" s="64">
        <v>1602.2748999999999</v>
      </c>
      <c r="H10" s="64">
        <v>1940.4118700000001</v>
      </c>
      <c r="I10" s="64">
        <v>1777.36916</v>
      </c>
      <c r="J10" s="64">
        <v>1800.5796699999999</v>
      </c>
      <c r="K10" s="64">
        <v>1946.36916</v>
      </c>
      <c r="L10" s="64">
        <v>1495.8856799999999</v>
      </c>
      <c r="M10" s="64">
        <v>1771.0365400000001</v>
      </c>
      <c r="N10" s="65">
        <v>23738.705610000001</v>
      </c>
      <c r="P10" s="50"/>
      <c r="Q10" s="50"/>
      <c r="R10" s="52"/>
      <c r="S10" s="53"/>
      <c r="T10" s="54"/>
      <c r="U10" s="36"/>
      <c r="V10" s="55"/>
    </row>
    <row r="11" spans="1:22" x14ac:dyDescent="0.25">
      <c r="A11" s="59" t="s">
        <v>25</v>
      </c>
      <c r="B11" s="64">
        <v>189.04689999999999</v>
      </c>
      <c r="C11" s="64">
        <v>197.91476999999998</v>
      </c>
      <c r="D11" s="64">
        <v>211.26364999999998</v>
      </c>
      <c r="E11" s="64">
        <v>203.09120000000001</v>
      </c>
      <c r="F11" s="64">
        <v>219.19997000000001</v>
      </c>
      <c r="G11" s="64">
        <v>261.32362999999998</v>
      </c>
      <c r="H11" s="64">
        <v>198.13556</v>
      </c>
      <c r="I11" s="64">
        <v>278.53823999999997</v>
      </c>
      <c r="J11" s="64">
        <v>244.61875000000001</v>
      </c>
      <c r="K11" s="64">
        <v>222.97085999999999</v>
      </c>
      <c r="L11" s="64">
        <v>268.48815999999999</v>
      </c>
      <c r="M11" s="64">
        <v>242.19226999999998</v>
      </c>
      <c r="N11" s="65">
        <v>22325.1132</v>
      </c>
      <c r="P11" s="50"/>
      <c r="Q11" s="50"/>
      <c r="R11" s="52"/>
      <c r="S11" s="53"/>
      <c r="T11" s="54"/>
      <c r="U11" s="36"/>
      <c r="V11" s="55"/>
    </row>
    <row r="12" spans="1:22" x14ac:dyDescent="0.25">
      <c r="A12" s="59" t="s">
        <v>76</v>
      </c>
      <c r="B12" s="64">
        <v>6561.108339999998</v>
      </c>
      <c r="C12" s="64">
        <v>4360.0635400000001</v>
      </c>
      <c r="D12" s="64">
        <v>5661.6768099999999</v>
      </c>
      <c r="E12" s="64">
        <v>5109.2456500000008</v>
      </c>
      <c r="F12" s="64">
        <v>5730.9138899999989</v>
      </c>
      <c r="G12" s="64">
        <v>5009.8846700000004</v>
      </c>
      <c r="H12" s="64">
        <v>5894.0470699999987</v>
      </c>
      <c r="I12" s="64">
        <v>5202.6505099999995</v>
      </c>
      <c r="J12" s="64">
        <v>5200.1494499999999</v>
      </c>
      <c r="K12" s="64">
        <v>5065.7831200000001</v>
      </c>
      <c r="L12" s="64">
        <v>5174.9709299999995</v>
      </c>
      <c r="M12" s="64">
        <v>4878.9979999999996</v>
      </c>
      <c r="N12" s="65">
        <v>21219.425279999996</v>
      </c>
      <c r="P12" s="50"/>
      <c r="Q12" s="50"/>
      <c r="R12" s="52"/>
      <c r="S12" s="53"/>
      <c r="T12" s="54"/>
      <c r="U12" s="36"/>
      <c r="V12" s="55"/>
    </row>
    <row r="13" spans="1:22" x14ac:dyDescent="0.25">
      <c r="A13" s="59" t="s">
        <v>3</v>
      </c>
      <c r="B13" s="64">
        <v>1692.3416399999999</v>
      </c>
      <c r="C13" s="64">
        <v>1335.59878</v>
      </c>
      <c r="D13" s="64">
        <v>2159.3291899999999</v>
      </c>
      <c r="E13" s="64">
        <v>1708.99018</v>
      </c>
      <c r="F13" s="64">
        <v>1799.49811</v>
      </c>
      <c r="G13" s="64">
        <v>1729.0823500000001</v>
      </c>
      <c r="H13" s="64">
        <v>1713.3493600000002</v>
      </c>
      <c r="I13" s="64">
        <v>1632.2644299999999</v>
      </c>
      <c r="J13" s="64">
        <v>1538.5126200000002</v>
      </c>
      <c r="K13" s="64">
        <v>1634.5503999999999</v>
      </c>
      <c r="L13" s="64">
        <v>1548.4973799999998</v>
      </c>
      <c r="M13" s="64">
        <v>1779.0022099999999</v>
      </c>
      <c r="N13" s="65">
        <v>20684.652899999997</v>
      </c>
      <c r="P13" s="50"/>
      <c r="Q13" s="50"/>
      <c r="R13" s="52"/>
      <c r="S13" s="53"/>
      <c r="T13" s="54"/>
      <c r="U13" s="36"/>
      <c r="V13" s="56"/>
    </row>
    <row r="14" spans="1:22" x14ac:dyDescent="0.25">
      <c r="A14" s="59" t="s">
        <v>4</v>
      </c>
      <c r="B14" s="64">
        <v>679.01784999999995</v>
      </c>
      <c r="C14" s="64">
        <v>999.32718999999997</v>
      </c>
      <c r="D14" s="64">
        <v>459.83103000000006</v>
      </c>
      <c r="E14" s="64">
        <v>477.37184999999999</v>
      </c>
      <c r="F14" s="64">
        <v>539.39536999999996</v>
      </c>
      <c r="G14" s="64">
        <v>557.99545000000001</v>
      </c>
      <c r="H14" s="64">
        <v>506.51026000000002</v>
      </c>
      <c r="I14" s="64">
        <v>623.95064000000002</v>
      </c>
      <c r="J14" s="64">
        <v>476.00261999999998</v>
      </c>
      <c r="K14" s="64">
        <v>575.11865999999998</v>
      </c>
      <c r="L14" s="64">
        <v>390.00845000000004</v>
      </c>
      <c r="M14" s="64">
        <v>573.38923999999997</v>
      </c>
      <c r="N14" s="65">
        <v>20271.016649999994</v>
      </c>
      <c r="P14" s="50"/>
      <c r="Q14" s="50"/>
      <c r="R14" s="52"/>
      <c r="S14" s="53"/>
      <c r="T14" s="54"/>
      <c r="U14" s="36"/>
      <c r="V14" s="56"/>
    </row>
    <row r="15" spans="1:22" x14ac:dyDescent="0.25">
      <c r="A15" s="59" t="s">
        <v>5</v>
      </c>
      <c r="B15" s="64">
        <v>2237.2741900000001</v>
      </c>
      <c r="C15" s="64">
        <v>1875.7375099999999</v>
      </c>
      <c r="D15" s="64">
        <v>2341.6493100000002</v>
      </c>
      <c r="E15" s="64">
        <v>2275.1272300000001</v>
      </c>
      <c r="F15" s="64">
        <v>2142.9248600000001</v>
      </c>
      <c r="G15" s="64">
        <v>2486.9475499999999</v>
      </c>
      <c r="H15" s="64">
        <v>2294.48641</v>
      </c>
      <c r="I15" s="64">
        <v>2197.34022</v>
      </c>
      <c r="J15" s="64">
        <v>2352.3937999999998</v>
      </c>
      <c r="K15" s="64">
        <v>2272.9808800000001</v>
      </c>
      <c r="L15" s="64">
        <v>2263.5456899999999</v>
      </c>
      <c r="M15" s="64">
        <v>2167.3441600000001</v>
      </c>
      <c r="N15" s="65">
        <v>18805.452229999999</v>
      </c>
      <c r="P15" s="50"/>
      <c r="Q15" s="50"/>
      <c r="R15" s="52"/>
      <c r="S15" s="53"/>
      <c r="T15" s="54"/>
      <c r="U15" s="36"/>
      <c r="V15" s="56"/>
    </row>
    <row r="16" spans="1:22" x14ac:dyDescent="0.25">
      <c r="A16" s="59" t="s">
        <v>6</v>
      </c>
      <c r="B16" s="64">
        <v>203.77991</v>
      </c>
      <c r="C16" s="64">
        <v>173.47708</v>
      </c>
      <c r="D16" s="64">
        <v>228.11926</v>
      </c>
      <c r="E16" s="64">
        <v>186.66363000000001</v>
      </c>
      <c r="F16" s="64">
        <v>183.52442000000002</v>
      </c>
      <c r="G16" s="64">
        <v>223.55741</v>
      </c>
      <c r="H16" s="64">
        <v>212.48585</v>
      </c>
      <c r="I16" s="64">
        <v>249.38451000000001</v>
      </c>
      <c r="J16" s="64">
        <v>194.76426000000001</v>
      </c>
      <c r="K16" s="64">
        <v>189.04026000000002</v>
      </c>
      <c r="L16" s="64">
        <v>277.99387000000002</v>
      </c>
      <c r="M16" s="64">
        <v>217.78251999999998</v>
      </c>
      <c r="N16" s="65">
        <v>18162.784560000004</v>
      </c>
      <c r="P16" s="50"/>
      <c r="Q16" s="50"/>
      <c r="R16" s="52"/>
      <c r="S16" s="53"/>
      <c r="T16" s="54"/>
      <c r="U16" s="36"/>
      <c r="V16" s="56"/>
    </row>
    <row r="17" spans="1:22" x14ac:dyDescent="0.25">
      <c r="A17" s="59" t="s">
        <v>26</v>
      </c>
      <c r="B17" s="64">
        <v>37.486800000000002</v>
      </c>
      <c r="C17" s="64">
        <v>36.751559999999998</v>
      </c>
      <c r="D17" s="64">
        <v>31.680540000000001</v>
      </c>
      <c r="E17" s="64">
        <v>29.100630000000002</v>
      </c>
      <c r="F17" s="64">
        <v>37.305349999999997</v>
      </c>
      <c r="G17" s="64">
        <v>38.595459999999996</v>
      </c>
      <c r="H17" s="64">
        <v>41.944189999999999</v>
      </c>
      <c r="I17" s="64">
        <v>54.145960000000002</v>
      </c>
      <c r="J17" s="64">
        <v>54.052199999999999</v>
      </c>
      <c r="K17" s="64">
        <v>51.595669999999998</v>
      </c>
      <c r="L17" s="64">
        <v>45.226529999999997</v>
      </c>
      <c r="M17" s="64">
        <v>67.697879999999998</v>
      </c>
      <c r="N17" s="65">
        <v>17748.20017</v>
      </c>
      <c r="P17"/>
      <c r="Q17" s="50"/>
      <c r="R17" s="52"/>
      <c r="S17" s="53"/>
      <c r="T17" s="54"/>
      <c r="U17" s="36"/>
      <c r="V17" s="56"/>
    </row>
    <row r="18" spans="1:22" x14ac:dyDescent="0.25">
      <c r="A18" s="59" t="s">
        <v>7</v>
      </c>
      <c r="B18" s="64">
        <v>615.04749000000004</v>
      </c>
      <c r="C18" s="64">
        <v>432.52508</v>
      </c>
      <c r="D18" s="64">
        <v>511.63615999999996</v>
      </c>
      <c r="E18" s="64">
        <v>428.60048999999998</v>
      </c>
      <c r="F18" s="64">
        <v>509.41775999999999</v>
      </c>
      <c r="G18" s="64">
        <v>542.06776000000002</v>
      </c>
      <c r="H18" s="64">
        <v>486.34616999999997</v>
      </c>
      <c r="I18" s="64">
        <v>447.50395000000003</v>
      </c>
      <c r="J18" s="64">
        <v>549.74249999999995</v>
      </c>
      <c r="K18" s="64">
        <v>453.67750000000001</v>
      </c>
      <c r="L18" s="64">
        <v>468.20780999999999</v>
      </c>
      <c r="M18" s="64">
        <v>553.46749</v>
      </c>
      <c r="N18" s="65">
        <v>16580.88536</v>
      </c>
      <c r="P18"/>
      <c r="Q18" s="50"/>
      <c r="R18" s="52"/>
      <c r="S18" s="52"/>
      <c r="T18" s="54"/>
      <c r="U18" s="36"/>
      <c r="V18" s="56"/>
    </row>
    <row r="19" spans="1:22" x14ac:dyDescent="0.25">
      <c r="A19" s="59" t="s">
        <v>8</v>
      </c>
      <c r="B19" s="64">
        <v>1593.0834600000001</v>
      </c>
      <c r="C19" s="64">
        <v>1086.4357</v>
      </c>
      <c r="D19" s="64">
        <v>1351.5799299999999</v>
      </c>
      <c r="E19" s="64">
        <v>1290.8568899999998</v>
      </c>
      <c r="F19" s="64">
        <v>1581.6711799999998</v>
      </c>
      <c r="G19" s="64">
        <v>1827.4547</v>
      </c>
      <c r="H19" s="64">
        <v>1534.1390800000001</v>
      </c>
      <c r="I19" s="64">
        <v>1718.5874099999999</v>
      </c>
      <c r="J19" s="64">
        <v>1767.75746</v>
      </c>
      <c r="K19" s="64">
        <v>1869.3750500000001</v>
      </c>
      <c r="L19" s="64">
        <v>1573.35941</v>
      </c>
      <c r="M19" s="64">
        <v>1611.1519599999999</v>
      </c>
      <c r="N19" s="65">
        <v>15787.977010000001</v>
      </c>
      <c r="P19"/>
      <c r="Q19" s="50"/>
      <c r="R19"/>
      <c r="S19" s="52"/>
      <c r="T19" s="54"/>
      <c r="U19" s="36"/>
      <c r="V19" s="56"/>
    </row>
    <row r="20" spans="1:22" x14ac:dyDescent="0.25">
      <c r="A20" s="59" t="s">
        <v>9</v>
      </c>
      <c r="B20" s="64">
        <v>1486.0190500000001</v>
      </c>
      <c r="C20" s="64">
        <v>1014.78895</v>
      </c>
      <c r="D20" s="64">
        <v>1300.3361599999998</v>
      </c>
      <c r="E20" s="64">
        <v>1435.0331200000001</v>
      </c>
      <c r="F20" s="64">
        <v>1517.0276299999998</v>
      </c>
      <c r="G20" s="64">
        <v>1559.6469399999999</v>
      </c>
      <c r="H20" s="64">
        <v>1451.00415</v>
      </c>
      <c r="I20" s="64">
        <v>1792.239</v>
      </c>
      <c r="J20" s="64">
        <v>1554.82635</v>
      </c>
      <c r="K20" s="64">
        <v>1575.8841299999999</v>
      </c>
      <c r="L20" s="64">
        <v>1584.8797400000001</v>
      </c>
      <c r="M20" s="64">
        <v>1891.09934</v>
      </c>
      <c r="N20" s="65">
        <v>6565.0242699999999</v>
      </c>
      <c r="P20"/>
      <c r="Q20" s="50"/>
      <c r="R20" s="52"/>
      <c r="S20" s="52"/>
      <c r="T20" s="54"/>
      <c r="U20" s="36"/>
      <c r="V20" s="56"/>
    </row>
    <row r="21" spans="1:22" x14ac:dyDescent="0.25">
      <c r="A21" s="59" t="s">
        <v>10</v>
      </c>
      <c r="B21" s="64">
        <v>5881.1454599999997</v>
      </c>
      <c r="C21" s="64">
        <v>5348.1393699999999</v>
      </c>
      <c r="D21" s="64">
        <v>5910.6119500000013</v>
      </c>
      <c r="E21" s="64">
        <v>5813.3799599999993</v>
      </c>
      <c r="F21" s="64">
        <v>6501.2973499999998</v>
      </c>
      <c r="G21" s="64">
        <v>6701.6781700000001</v>
      </c>
      <c r="H21" s="64">
        <v>7321.331619999999</v>
      </c>
      <c r="I21" s="64">
        <v>6094.1598599999998</v>
      </c>
      <c r="J21" s="64">
        <v>6293.3554299999996</v>
      </c>
      <c r="K21" s="64">
        <v>7043.3635500000009</v>
      </c>
      <c r="L21" s="64">
        <v>4821.9510999999993</v>
      </c>
      <c r="M21" s="64">
        <v>6317.4887099999996</v>
      </c>
      <c r="N21" s="65">
        <v>6833.9922100000003</v>
      </c>
      <c r="P21"/>
      <c r="Q21" s="50"/>
      <c r="R21"/>
      <c r="S21" s="52"/>
      <c r="T21" s="54"/>
      <c r="U21" s="36"/>
      <c r="V21" s="56"/>
    </row>
    <row r="22" spans="1:22" x14ac:dyDescent="0.25">
      <c r="A22" s="59" t="s">
        <v>73</v>
      </c>
      <c r="B22" s="64">
        <v>25689.724789999993</v>
      </c>
      <c r="C22" s="64">
        <v>23689.349710000002</v>
      </c>
      <c r="D22" s="64">
        <v>23407.703080000007</v>
      </c>
      <c r="E22" s="64">
        <v>22794.484540000005</v>
      </c>
      <c r="F22" s="64">
        <v>23631.198770000003</v>
      </c>
      <c r="G22" s="64">
        <v>25339.914619999996</v>
      </c>
      <c r="H22" s="64">
        <v>26912.136760000001</v>
      </c>
      <c r="I22" s="64">
        <v>25117.266660000001</v>
      </c>
      <c r="J22" s="64">
        <v>28096.975710000006</v>
      </c>
      <c r="K22" s="64">
        <v>25263.819540000008</v>
      </c>
      <c r="L22" s="64">
        <v>23223.216749999996</v>
      </c>
      <c r="M22" s="64">
        <v>23776.572350000002</v>
      </c>
      <c r="N22" s="65">
        <v>7074.8770400000003</v>
      </c>
      <c r="P22"/>
      <c r="Q22" s="50"/>
      <c r="R22" s="52"/>
      <c r="S22" s="52"/>
      <c r="T22" s="54"/>
      <c r="U22" s="36"/>
      <c r="V22" s="56"/>
    </row>
    <row r="23" spans="1:22" x14ac:dyDescent="0.25">
      <c r="A23" s="59" t="s">
        <v>27</v>
      </c>
      <c r="B23" s="64">
        <v>105.30945</v>
      </c>
      <c r="C23" s="64">
        <v>90.86506</v>
      </c>
      <c r="D23" s="64">
        <v>107.42477000000001</v>
      </c>
      <c r="E23" s="64">
        <v>102.62651</v>
      </c>
      <c r="F23" s="64">
        <v>107.82641000000001</v>
      </c>
      <c r="G23" s="64">
        <v>158.68922000000001</v>
      </c>
      <c r="H23" s="64">
        <v>108.02402000000001</v>
      </c>
      <c r="I23" s="64">
        <v>111.69407000000001</v>
      </c>
      <c r="J23" s="64">
        <v>107.22489</v>
      </c>
      <c r="K23" s="64">
        <v>127.9705</v>
      </c>
      <c r="L23" s="64">
        <v>123.40217</v>
      </c>
      <c r="M23" s="64">
        <v>103.23822</v>
      </c>
      <c r="N23" s="65">
        <v>6857.9186100000006</v>
      </c>
      <c r="P23" s="52"/>
      <c r="Q23" s="50"/>
      <c r="R23" s="52"/>
      <c r="S23" s="52"/>
      <c r="T23" s="54"/>
      <c r="U23" s="36"/>
      <c r="V23" s="56"/>
    </row>
    <row r="24" spans="1:22" x14ac:dyDescent="0.25">
      <c r="A24" s="59" t="s">
        <v>11</v>
      </c>
      <c r="B24" s="64">
        <v>1111.5231299999998</v>
      </c>
      <c r="C24" s="64">
        <v>1873.0055500000001</v>
      </c>
      <c r="D24" s="64">
        <v>2836.9075699999999</v>
      </c>
      <c r="E24" s="64">
        <v>2468.9574300000004</v>
      </c>
      <c r="F24" s="64">
        <v>2692.4188300000001</v>
      </c>
      <c r="G24" s="64">
        <v>1806.26954</v>
      </c>
      <c r="H24" s="64">
        <v>2456.0413100000001</v>
      </c>
      <c r="I24" s="64">
        <v>1676.8341399999999</v>
      </c>
      <c r="J24" s="64">
        <v>1709.2297599999999</v>
      </c>
      <c r="K24" s="64">
        <v>1697.22595</v>
      </c>
      <c r="L24" s="64">
        <v>1559.3841499999999</v>
      </c>
      <c r="M24" s="64">
        <v>1850.90825</v>
      </c>
      <c r="N24" s="65">
        <v>5998.2401600000003</v>
      </c>
      <c r="P24" s="52"/>
      <c r="Q24" s="50"/>
      <c r="R24"/>
      <c r="S24" s="52"/>
      <c r="T24" s="54"/>
      <c r="U24" s="36"/>
      <c r="V24" s="56"/>
    </row>
    <row r="25" spans="1:22" x14ac:dyDescent="0.25">
      <c r="A25" s="59" t="s">
        <v>12</v>
      </c>
      <c r="B25" s="64">
        <v>313.99615</v>
      </c>
      <c r="C25" s="64">
        <v>464.01281</v>
      </c>
      <c r="D25" s="64">
        <v>320.51077000000004</v>
      </c>
      <c r="E25" s="64">
        <v>843.29474000000005</v>
      </c>
      <c r="F25" s="64">
        <v>299.30546999999996</v>
      </c>
      <c r="G25" s="64">
        <v>258.37495999999999</v>
      </c>
      <c r="H25" s="64">
        <v>266.1497</v>
      </c>
      <c r="I25" s="64">
        <v>227.57454999999999</v>
      </c>
      <c r="J25" s="64">
        <v>266.01071999999999</v>
      </c>
      <c r="K25" s="64">
        <v>250.14792</v>
      </c>
      <c r="L25" s="64">
        <v>108.27658</v>
      </c>
      <c r="M25" s="64">
        <v>208.63892000000001</v>
      </c>
      <c r="N25" s="65">
        <v>5672.5458100000005</v>
      </c>
      <c r="P25" s="52"/>
      <c r="Q25" s="50"/>
      <c r="R25"/>
      <c r="S25" s="52"/>
      <c r="T25" s="54"/>
      <c r="U25" s="36"/>
      <c r="V25" s="56"/>
    </row>
    <row r="26" spans="1:22" x14ac:dyDescent="0.25">
      <c r="A26" s="59" t="s">
        <v>75</v>
      </c>
      <c r="B26" s="64">
        <v>1895.1540299999999</v>
      </c>
      <c r="C26" s="64">
        <v>1908.7380700000001</v>
      </c>
      <c r="D26" s="64">
        <v>1763.1422700000001</v>
      </c>
      <c r="E26" s="64">
        <v>1880.2496999999998</v>
      </c>
      <c r="F26" s="64">
        <v>1980.10277</v>
      </c>
      <c r="G26" s="64">
        <v>2293.7022900000002</v>
      </c>
      <c r="H26" s="64">
        <v>1892.99398</v>
      </c>
      <c r="I26" s="64">
        <v>1880.3376599999999</v>
      </c>
      <c r="J26" s="64">
        <v>1772.8156299999998</v>
      </c>
      <c r="K26" s="64">
        <v>1763.1949099999999</v>
      </c>
      <c r="L26" s="64">
        <v>1649.1200800000001</v>
      </c>
      <c r="M26" s="64">
        <v>1645.5618100000002</v>
      </c>
      <c r="N26" s="65">
        <v>5367.4669400000002</v>
      </c>
      <c r="P26" s="52"/>
      <c r="Q26" s="50"/>
      <c r="R26"/>
      <c r="S26" s="52"/>
      <c r="T26" s="54"/>
      <c r="U26" s="36"/>
      <c r="V26" s="56"/>
    </row>
    <row r="27" spans="1:22" x14ac:dyDescent="0.25">
      <c r="A27" s="59" t="s">
        <v>28</v>
      </c>
      <c r="B27" s="64">
        <v>0.30187000000000003</v>
      </c>
      <c r="C27" s="64">
        <v>3.0449499999999996</v>
      </c>
      <c r="D27" s="64">
        <v>0.20671</v>
      </c>
      <c r="E27" s="64">
        <v>0.13611000000000001</v>
      </c>
      <c r="F27" s="64">
        <v>0.10174</v>
      </c>
      <c r="G27" s="64">
        <v>8.5519999999999999E-2</v>
      </c>
      <c r="H27" s="64">
        <v>1.84765</v>
      </c>
      <c r="I27" s="64">
        <v>0.21163999999999999</v>
      </c>
      <c r="J27" s="64">
        <v>0.14329</v>
      </c>
      <c r="K27" s="64">
        <v>0.14582000000000001</v>
      </c>
      <c r="L27" s="64">
        <v>0.26195000000000002</v>
      </c>
      <c r="M27" s="64">
        <v>5.1830699999999998</v>
      </c>
      <c r="N27" s="65">
        <v>4301.4791399999995</v>
      </c>
      <c r="P27" s="50"/>
      <c r="Q27" s="50"/>
      <c r="R27"/>
      <c r="S27" s="52"/>
      <c r="T27" s="54"/>
      <c r="U27" s="36"/>
      <c r="V27" s="56"/>
    </row>
    <row r="28" spans="1:22" x14ac:dyDescent="0.25">
      <c r="A28" s="59" t="s">
        <v>13</v>
      </c>
      <c r="B28" s="64">
        <v>5219.12781</v>
      </c>
      <c r="C28" s="64">
        <v>4936.1170199999997</v>
      </c>
      <c r="D28" s="64">
        <v>6852.035925000001</v>
      </c>
      <c r="E28" s="64">
        <v>4908.9662699999999</v>
      </c>
      <c r="F28" s="64">
        <v>4981.9494699999996</v>
      </c>
      <c r="G28" s="64">
        <v>6264.6419300000007</v>
      </c>
      <c r="H28" s="64">
        <v>5472.6466599999994</v>
      </c>
      <c r="I28" s="64">
        <v>5416.084249999999</v>
      </c>
      <c r="J28" s="64">
        <v>6075.2622799999972</v>
      </c>
      <c r="K28" s="64">
        <v>5375.0392200000006</v>
      </c>
      <c r="L28" s="64">
        <v>4851.7898600000008</v>
      </c>
      <c r="M28" s="64">
        <v>6772.6550599999991</v>
      </c>
      <c r="N28" s="65">
        <v>4389.57881</v>
      </c>
      <c r="P28" s="52"/>
      <c r="Q28" s="50"/>
      <c r="R28"/>
      <c r="S28" s="52"/>
      <c r="T28" s="54"/>
      <c r="U28" s="36"/>
      <c r="V28" s="56"/>
    </row>
    <row r="29" spans="1:22" x14ac:dyDescent="0.25">
      <c r="A29" s="59" t="s">
        <v>29</v>
      </c>
      <c r="B29" s="64">
        <v>273.75542999999999</v>
      </c>
      <c r="C29" s="64">
        <v>192.11985000000001</v>
      </c>
      <c r="D29" s="64">
        <v>385.51159999999999</v>
      </c>
      <c r="E29" s="64">
        <v>332.48722999999995</v>
      </c>
      <c r="F29" s="64">
        <v>379.90598999999997</v>
      </c>
      <c r="G29" s="64">
        <v>209.66836999999998</v>
      </c>
      <c r="H29" s="64">
        <v>675.54395</v>
      </c>
      <c r="I29" s="64">
        <v>208.58904000000001</v>
      </c>
      <c r="J29" s="64">
        <v>243.26205999999999</v>
      </c>
      <c r="K29" s="64">
        <v>242.5754</v>
      </c>
      <c r="L29" s="64">
        <v>208.83007000000001</v>
      </c>
      <c r="M29" s="64">
        <v>400.11527000000001</v>
      </c>
      <c r="N29" s="65">
        <v>3826.2932900000001</v>
      </c>
      <c r="P29" s="52"/>
      <c r="Q29" s="50"/>
      <c r="R29"/>
      <c r="S29" s="52"/>
      <c r="T29" s="54"/>
      <c r="U29" s="36"/>
      <c r="V29" s="56"/>
    </row>
    <row r="30" spans="1:22" x14ac:dyDescent="0.25">
      <c r="A30" s="59" t="s">
        <v>14</v>
      </c>
      <c r="B30" s="64">
        <v>1497.0543</v>
      </c>
      <c r="C30" s="64">
        <v>1111.03296</v>
      </c>
      <c r="D30" s="64">
        <v>1267.8971000000001</v>
      </c>
      <c r="E30" s="64">
        <v>1197.87817</v>
      </c>
      <c r="F30" s="64">
        <v>1238.1525800000002</v>
      </c>
      <c r="G30" s="64">
        <v>1296.1807200000001</v>
      </c>
      <c r="H30" s="64">
        <v>1465.24577</v>
      </c>
      <c r="I30" s="64">
        <v>1217.97424</v>
      </c>
      <c r="J30" s="64">
        <v>1400.6954499999999</v>
      </c>
      <c r="K30" s="64">
        <v>1276.58593</v>
      </c>
      <c r="L30" s="64">
        <v>1393.9803200000001</v>
      </c>
      <c r="M30" s="64">
        <v>1425.2994699999999</v>
      </c>
      <c r="N30" s="65">
        <v>3752.3642599999998</v>
      </c>
      <c r="P30" s="52"/>
      <c r="Q30" s="50"/>
      <c r="R30"/>
      <c r="S30" s="52"/>
      <c r="T30" s="54"/>
      <c r="U30" s="36"/>
      <c r="V30" s="56"/>
    </row>
    <row r="31" spans="1:22" x14ac:dyDescent="0.25">
      <c r="A31" s="59" t="s">
        <v>15</v>
      </c>
      <c r="B31" s="64">
        <v>1471.8194799999999</v>
      </c>
      <c r="C31" s="64">
        <v>1212.2376299999999</v>
      </c>
      <c r="D31" s="64">
        <v>1198.9586100000001</v>
      </c>
      <c r="E31" s="64">
        <v>1256.49146</v>
      </c>
      <c r="F31" s="64">
        <v>1262.97559</v>
      </c>
      <c r="G31" s="64">
        <v>1378.5011399999999</v>
      </c>
      <c r="H31" s="64">
        <v>1379.16923</v>
      </c>
      <c r="I31" s="64">
        <v>1536.3041000000001</v>
      </c>
      <c r="J31" s="64">
        <v>1541.38924</v>
      </c>
      <c r="K31" s="64">
        <v>1481.09148</v>
      </c>
      <c r="L31" s="64">
        <v>1394.5183500000001</v>
      </c>
      <c r="M31" s="64">
        <v>1467.42905</v>
      </c>
      <c r="N31" s="65">
        <v>2736.7839600000002</v>
      </c>
      <c r="P31" s="40"/>
      <c r="Q31" s="41"/>
      <c r="S31" s="56"/>
      <c r="T31" s="54"/>
      <c r="U31" s="36"/>
      <c r="V31" s="56"/>
    </row>
    <row r="32" spans="1:22" x14ac:dyDescent="0.25">
      <c r="A32" s="59" t="s">
        <v>16</v>
      </c>
      <c r="B32" s="64">
        <v>368.67500999999999</v>
      </c>
      <c r="C32" s="64">
        <v>336.05134999999996</v>
      </c>
      <c r="D32" s="64">
        <v>382.26796999999999</v>
      </c>
      <c r="E32" s="64">
        <v>325.79674</v>
      </c>
      <c r="F32" s="64">
        <v>365.09201999999999</v>
      </c>
      <c r="G32" s="64">
        <v>342.02796999999998</v>
      </c>
      <c r="H32" s="64">
        <v>368.03903000000003</v>
      </c>
      <c r="I32" s="64">
        <v>337.61273</v>
      </c>
      <c r="J32" s="64">
        <v>362.91687000000002</v>
      </c>
      <c r="K32" s="64">
        <v>346.51138000000003</v>
      </c>
      <c r="L32" s="64">
        <v>466.03465</v>
      </c>
      <c r="M32" s="64">
        <v>388.55309</v>
      </c>
      <c r="N32" s="65">
        <v>2540.5729799999999</v>
      </c>
      <c r="P32" s="40"/>
      <c r="Q32" s="41"/>
      <c r="S32" s="56"/>
      <c r="T32" s="54"/>
      <c r="U32" s="36"/>
      <c r="V32" s="56"/>
    </row>
    <row r="33" spans="1:22" x14ac:dyDescent="0.25">
      <c r="A33" s="59" t="s">
        <v>17</v>
      </c>
      <c r="B33" s="64">
        <v>675.39814999999999</v>
      </c>
      <c r="C33" s="64">
        <v>251.50099</v>
      </c>
      <c r="D33" s="64">
        <v>783.85143999999991</v>
      </c>
      <c r="E33" s="64">
        <v>549.89823000000001</v>
      </c>
      <c r="F33" s="64">
        <v>481.75315999999998</v>
      </c>
      <c r="G33" s="64">
        <v>388.85699</v>
      </c>
      <c r="H33" s="64">
        <v>513.34359000000006</v>
      </c>
      <c r="I33" s="64">
        <v>604.19763999999998</v>
      </c>
      <c r="J33" s="64">
        <v>548.3655</v>
      </c>
      <c r="K33" s="64">
        <v>1113.1878999999999</v>
      </c>
      <c r="L33" s="64">
        <v>533.65406999999993</v>
      </c>
      <c r="M33" s="64">
        <v>389.98455000000001</v>
      </c>
      <c r="N33" s="65">
        <v>1354.2952899999998</v>
      </c>
      <c r="P33" s="40"/>
      <c r="Q33" s="41"/>
      <c r="S33" s="56"/>
      <c r="T33" s="54"/>
      <c r="U33" s="36"/>
      <c r="V33" s="56"/>
    </row>
    <row r="34" spans="1:22" x14ac:dyDescent="0.25">
      <c r="A34" s="59" t="s">
        <v>74</v>
      </c>
      <c r="B34" s="64">
        <v>4331.7511900000009</v>
      </c>
      <c r="C34" s="64">
        <v>4824.0129400000005</v>
      </c>
      <c r="D34" s="64">
        <v>4331.8923399999994</v>
      </c>
      <c r="E34" s="64">
        <v>4877.1710000000003</v>
      </c>
      <c r="F34" s="64">
        <v>4713.1882500000002</v>
      </c>
      <c r="G34" s="64">
        <v>4811.7289900000005</v>
      </c>
      <c r="H34" s="64">
        <v>4922.5839100000003</v>
      </c>
      <c r="I34" s="64">
        <v>5472.1266199999991</v>
      </c>
      <c r="J34" s="64">
        <v>5123.7414400000007</v>
      </c>
      <c r="K34" s="64">
        <v>5128.8583499999995</v>
      </c>
      <c r="L34" s="64">
        <v>4948.69272</v>
      </c>
      <c r="M34" s="64">
        <v>5184.1977800000004</v>
      </c>
      <c r="N34" s="65">
        <v>656.09996999999998</v>
      </c>
      <c r="P34" s="40"/>
      <c r="Q34" s="41"/>
      <c r="S34" s="56"/>
      <c r="T34" s="54"/>
      <c r="U34" s="36"/>
      <c r="V34" s="56"/>
    </row>
    <row r="35" spans="1:22" x14ac:dyDescent="0.25">
      <c r="A35" s="59" t="s">
        <v>18</v>
      </c>
      <c r="B35" s="64">
        <v>881.98193000000003</v>
      </c>
      <c r="C35" s="64">
        <v>1610.9896699999999</v>
      </c>
      <c r="D35" s="64">
        <v>2908.9632700000002</v>
      </c>
      <c r="E35" s="64">
        <v>2460.6208999999999</v>
      </c>
      <c r="F35" s="64">
        <v>2125.2104300000001</v>
      </c>
      <c r="G35" s="64">
        <v>1519.8008</v>
      </c>
      <c r="H35" s="64">
        <v>2391.8339300000002</v>
      </c>
      <c r="I35" s="64">
        <v>1519.94973</v>
      </c>
      <c r="J35" s="64">
        <v>1244.25278</v>
      </c>
      <c r="K35" s="64">
        <v>1344.83125</v>
      </c>
      <c r="L35" s="64">
        <v>1309.11626</v>
      </c>
      <c r="M35" s="64">
        <v>1367.10195</v>
      </c>
      <c r="N35" s="65">
        <v>525.58276999999998</v>
      </c>
      <c r="P35" s="40"/>
      <c r="Q35" s="41"/>
      <c r="S35" s="56"/>
      <c r="T35" s="54"/>
      <c r="U35" s="36"/>
      <c r="V35" s="56"/>
    </row>
    <row r="36" spans="1:22" x14ac:dyDescent="0.25">
      <c r="A36" s="59" t="s">
        <v>30</v>
      </c>
      <c r="B36" s="64">
        <v>19.793900000000001</v>
      </c>
      <c r="C36" s="64">
        <v>37.237610000000004</v>
      </c>
      <c r="D36" s="64">
        <v>62.819710000000001</v>
      </c>
      <c r="E36" s="64">
        <v>68.601420000000005</v>
      </c>
      <c r="F36" s="64">
        <v>55.347919999999995</v>
      </c>
      <c r="G36" s="64">
        <v>52.23019</v>
      </c>
      <c r="H36" s="64">
        <v>24.134889999999999</v>
      </c>
      <c r="I36" s="64">
        <v>22.79646</v>
      </c>
      <c r="J36" s="64">
        <v>33.885179999999998</v>
      </c>
      <c r="K36" s="64">
        <v>34.388829999999999</v>
      </c>
      <c r="L36" s="64">
        <v>35.116099999999996</v>
      </c>
      <c r="M36" s="64">
        <v>34.446069999999999</v>
      </c>
      <c r="N36" s="65">
        <v>480.79828000000003</v>
      </c>
      <c r="P36" s="40"/>
      <c r="Q36" s="41"/>
      <c r="S36" s="56"/>
      <c r="T36" s="54"/>
      <c r="U36" s="36"/>
      <c r="V36" s="56"/>
    </row>
    <row r="37" spans="1:22" x14ac:dyDescent="0.25">
      <c r="A37" s="59" t="s">
        <v>19</v>
      </c>
      <c r="B37" s="64">
        <v>1551.4204199999999</v>
      </c>
      <c r="C37" s="64">
        <v>1366.7299499999999</v>
      </c>
      <c r="D37" s="64">
        <v>1399.18049</v>
      </c>
      <c r="E37" s="64">
        <v>1409.3232800000001</v>
      </c>
      <c r="F37" s="64">
        <v>1431.4670800000001</v>
      </c>
      <c r="G37" s="64">
        <v>1497.9339499999999</v>
      </c>
      <c r="H37" s="64">
        <v>1541.5346999999999</v>
      </c>
      <c r="I37" s="64">
        <v>1460.98243</v>
      </c>
      <c r="J37" s="64">
        <v>1504.4723799999999</v>
      </c>
      <c r="K37" s="64">
        <v>1491.8016100000002</v>
      </c>
      <c r="L37" s="64">
        <v>1553.5982099999999</v>
      </c>
      <c r="M37" s="64">
        <v>1539.75567</v>
      </c>
      <c r="N37" s="65">
        <v>261.53042999999997</v>
      </c>
      <c r="P37" s="40"/>
      <c r="Q37" s="41"/>
      <c r="S37" s="56"/>
      <c r="T37" s="54"/>
      <c r="U37" s="36"/>
      <c r="V37" s="56"/>
    </row>
    <row r="38" spans="1:22" x14ac:dyDescent="0.25">
      <c r="A38" s="59" t="s">
        <v>20</v>
      </c>
      <c r="B38" s="64">
        <v>736.62093999999991</v>
      </c>
      <c r="C38" s="64">
        <v>689.12231999999995</v>
      </c>
      <c r="D38" s="64">
        <v>549.06682999999998</v>
      </c>
      <c r="E38" s="64">
        <v>495.19286999999997</v>
      </c>
      <c r="F38" s="64">
        <v>462.73096999999996</v>
      </c>
      <c r="G38" s="64">
        <v>477.85336999999998</v>
      </c>
      <c r="H38" s="64">
        <v>515.11549000000002</v>
      </c>
      <c r="I38" s="64">
        <v>616.59753000000001</v>
      </c>
      <c r="J38" s="64">
        <v>500.62133</v>
      </c>
      <c r="K38" s="64">
        <v>669.44864000000007</v>
      </c>
      <c r="L38" s="64">
        <v>764.83250999999996</v>
      </c>
      <c r="M38" s="64">
        <v>597.67423999999994</v>
      </c>
      <c r="N38" s="65">
        <v>303.59950999999995</v>
      </c>
      <c r="P38" s="40"/>
      <c r="Q38" s="41"/>
      <c r="S38" s="56"/>
      <c r="T38" s="54"/>
      <c r="U38" s="36"/>
      <c r="V38" s="56"/>
    </row>
    <row r="39" spans="1:22" x14ac:dyDescent="0.25">
      <c r="A39" s="59" t="s">
        <v>21</v>
      </c>
      <c r="B39" s="64">
        <v>539.70916</v>
      </c>
      <c r="C39" s="64">
        <v>303.67989</v>
      </c>
      <c r="D39" s="64">
        <v>368.77348000000001</v>
      </c>
      <c r="E39" s="64">
        <v>328.38683000000003</v>
      </c>
      <c r="F39" s="64">
        <v>283.67246</v>
      </c>
      <c r="G39" s="64">
        <v>319.76571999999999</v>
      </c>
      <c r="H39" s="64">
        <v>337.10496999999998</v>
      </c>
      <c r="I39" s="64">
        <v>325.75180999999998</v>
      </c>
      <c r="J39" s="64">
        <v>579.75535000000002</v>
      </c>
      <c r="K39" s="64">
        <v>256.11714999999998</v>
      </c>
      <c r="L39" s="66">
        <v>278.28327000000002</v>
      </c>
      <c r="M39" s="64">
        <v>380.47904999999997</v>
      </c>
      <c r="N39" s="65">
        <v>11.67032</v>
      </c>
      <c r="P39" s="40"/>
      <c r="Q39" s="41"/>
      <c r="S39" s="56"/>
      <c r="T39" s="54"/>
      <c r="U39" s="36"/>
      <c r="V39" s="56"/>
    </row>
    <row r="40" spans="1:22" s="1" customFormat="1" ht="13.8" thickBot="1" x14ac:dyDescent="0.3">
      <c r="A40" s="42" t="s">
        <v>33</v>
      </c>
      <c r="B40" s="49">
        <v>71712.527950000003</v>
      </c>
      <c r="C40" s="49">
        <v>64372.662300000025</v>
      </c>
      <c r="D40" s="49">
        <v>72322.638955000031</v>
      </c>
      <c r="E40" s="49">
        <v>68572.357470000003</v>
      </c>
      <c r="F40" s="49">
        <v>70869.644789999977</v>
      </c>
      <c r="G40" s="49">
        <v>72498.774239999999</v>
      </c>
      <c r="H40" s="49">
        <v>76475.959550000014</v>
      </c>
      <c r="I40" s="49">
        <v>71299.759999999995</v>
      </c>
      <c r="J40" s="49">
        <v>74723.014540000033</v>
      </c>
      <c r="K40" s="49">
        <v>72383.912680000009</v>
      </c>
      <c r="L40" s="49">
        <v>65735.861579999997</v>
      </c>
      <c r="M40" s="49">
        <v>71411.583849999966</v>
      </c>
      <c r="N40" s="49">
        <v>852378.69790499983</v>
      </c>
      <c r="P40" s="40"/>
      <c r="Q40" s="41"/>
      <c r="R40" s="4"/>
      <c r="S40" s="56"/>
      <c r="T40" s="54"/>
      <c r="U40" s="58"/>
    </row>
    <row r="41" spans="1:22" ht="13.5" customHeight="1" thickTop="1" x14ac:dyDescent="0.25">
      <c r="A41" s="205" t="s">
        <v>86</v>
      </c>
      <c r="B41" s="205"/>
      <c r="C41" s="205"/>
      <c r="D41" s="205"/>
      <c r="E41" s="205"/>
      <c r="F41" s="205"/>
      <c r="G41" s="205"/>
      <c r="H41" s="205"/>
      <c r="I41" s="202"/>
      <c r="J41" s="202"/>
      <c r="K41" s="205"/>
      <c r="L41" s="205"/>
      <c r="M41" s="202"/>
      <c r="N41" s="202"/>
      <c r="P41" s="40"/>
      <c r="Q41" s="41"/>
      <c r="S41" s="56"/>
      <c r="T41" s="54"/>
    </row>
    <row r="42" spans="1:22" x14ac:dyDescent="0.25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P42" s="1"/>
      <c r="Q42" s="43"/>
      <c r="R42" s="1"/>
      <c r="S42" s="1"/>
      <c r="T42" s="1"/>
    </row>
    <row r="43" spans="1:22" x14ac:dyDescent="0.25">
      <c r="A43" s="5" t="s">
        <v>85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  <c r="Q43" s="44"/>
    </row>
    <row r="44" spans="1:22" x14ac:dyDescent="0.25">
      <c r="F44" s="36"/>
      <c r="G44" s="37"/>
    </row>
    <row r="45" spans="1:22" x14ac:dyDescent="0.25">
      <c r="B45" s="36"/>
      <c r="C45" s="36"/>
      <c r="D45" s="36"/>
      <c r="E45" s="38"/>
      <c r="F45" s="38"/>
      <c r="G45" s="39"/>
      <c r="H45" s="36"/>
      <c r="I45" s="36"/>
      <c r="J45" s="36"/>
      <c r="K45" s="36"/>
      <c r="L45" s="36"/>
      <c r="M45" s="36"/>
      <c r="N45" s="36"/>
    </row>
    <row r="46" spans="1:22" x14ac:dyDescent="0.25">
      <c r="B46" s="36"/>
      <c r="F46" s="36"/>
      <c r="G46" s="29"/>
      <c r="H46" s="36"/>
    </row>
  </sheetData>
  <mergeCells count="1">
    <mergeCell ref="A41:N42"/>
  </mergeCells>
  <phoneticPr fontId="0" type="noConversion"/>
  <pageMargins left="0.19685039370078741" right="0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view="pageBreakPreview" zoomScaleSheetLayoutView="100" workbookViewId="0">
      <pane xSplit="1" ySplit="3" topLeftCell="B4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9.109375" defaultRowHeight="13.2" x14ac:dyDescent="0.25"/>
  <cols>
    <col min="1" max="1" width="31.5546875" style="4" customWidth="1"/>
    <col min="2" max="11" width="10.33203125" style="4" bestFit="1" customWidth="1"/>
    <col min="12" max="12" width="11.5546875" style="4" customWidth="1"/>
    <col min="13" max="13" width="10.33203125" style="4" bestFit="1" customWidth="1"/>
    <col min="14" max="14" width="11.33203125" style="4" bestFit="1" customWidth="1"/>
    <col min="15" max="16384" width="9.109375" style="4"/>
  </cols>
  <sheetData>
    <row r="1" spans="1:14" x14ac:dyDescent="0.25">
      <c r="A1" s="30" t="s">
        <v>90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0"/>
    </row>
    <row r="3" spans="1:14" s="3" customFormat="1" ht="13.8" thickBot="1" x14ac:dyDescent="0.3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2012</v>
      </c>
    </row>
    <row r="4" spans="1:14" ht="13.8" thickTop="1" x14ac:dyDescent="0.25">
      <c r="A4" s="63" t="str">
        <f>'[5]BASE TAB 6'!A4</f>
        <v>ADVOCACIA</v>
      </c>
      <c r="B4" s="67">
        <v>517.95731999999998</v>
      </c>
      <c r="C4" s="67">
        <v>486.61500000000001</v>
      </c>
      <c r="D4" s="67">
        <v>490.38577000000004</v>
      </c>
      <c r="E4" s="67">
        <v>526.55777999999998</v>
      </c>
      <c r="F4" s="67">
        <v>538.43171999999993</v>
      </c>
      <c r="G4" s="67">
        <v>536.71404000000007</v>
      </c>
      <c r="H4" s="67">
        <v>533.78720999999996</v>
      </c>
      <c r="I4" s="67">
        <v>579.72203000000002</v>
      </c>
      <c r="J4" s="67">
        <v>563.67002000000002</v>
      </c>
      <c r="K4" s="67">
        <v>554.92399999999998</v>
      </c>
      <c r="L4" s="67">
        <v>571.84132999999997</v>
      </c>
      <c r="M4" s="67">
        <v>568.94592</v>
      </c>
      <c r="N4" s="68">
        <v>6469.5521400000007</v>
      </c>
    </row>
    <row r="5" spans="1:14" ht="21" x14ac:dyDescent="0.25">
      <c r="A5" s="63" t="str">
        <f>'[5]BASE TAB 6'!A5</f>
        <v>AGENCIAMENTO DE MÃO-DE-OBRA E SIMILARES</v>
      </c>
      <c r="B5" s="67">
        <v>411.31569999999999</v>
      </c>
      <c r="C5" s="67">
        <v>801.05668999999989</v>
      </c>
      <c r="D5" s="67">
        <v>840.60974999999996</v>
      </c>
      <c r="E5" s="67">
        <v>756.18368999999996</v>
      </c>
      <c r="F5" s="67">
        <v>755.44257999999991</v>
      </c>
      <c r="G5" s="67">
        <v>711.61529000000007</v>
      </c>
      <c r="H5" s="67">
        <v>807.20007999999996</v>
      </c>
      <c r="I5" s="67">
        <v>785.76565000000005</v>
      </c>
      <c r="J5" s="67">
        <v>734.24247000000003</v>
      </c>
      <c r="K5" s="67">
        <v>922.95600999999999</v>
      </c>
      <c r="L5" s="67">
        <v>813.89745999999991</v>
      </c>
      <c r="M5" s="67">
        <v>791.85524999999996</v>
      </c>
      <c r="N5" s="68">
        <v>9132.1406200000019</v>
      </c>
    </row>
    <row r="6" spans="1:14" x14ac:dyDescent="0.25">
      <c r="A6" s="63" t="str">
        <f>'[5]BASE TAB 6'!A6</f>
        <v>ALIMENTAÇÃO</v>
      </c>
      <c r="B6" s="67">
        <v>114.309</v>
      </c>
      <c r="C6" s="67">
        <v>9.0310400000000008</v>
      </c>
      <c r="D6" s="67">
        <v>42.986839999999994</v>
      </c>
      <c r="E6" s="67">
        <v>52.200319999999998</v>
      </c>
      <c r="F6" s="67">
        <v>39.780720000000002</v>
      </c>
      <c r="G6" s="67">
        <v>65.185019999999994</v>
      </c>
      <c r="H6" s="67">
        <v>68.208939999999998</v>
      </c>
      <c r="I6" s="67">
        <v>76.708089999999999</v>
      </c>
      <c r="J6" s="67">
        <v>52.269910000000003</v>
      </c>
      <c r="K6" s="67">
        <v>72.582009999999997</v>
      </c>
      <c r="L6" s="67">
        <v>89.001589999999993</v>
      </c>
      <c r="M6" s="67">
        <v>94.923559999999995</v>
      </c>
      <c r="N6" s="68">
        <v>777.18704000000002</v>
      </c>
    </row>
    <row r="7" spans="1:14" x14ac:dyDescent="0.25">
      <c r="A7" s="63" t="str">
        <f>'[5]BASE TAB 6'!A7</f>
        <v>ASSISTÊNCIA SOCIAL</v>
      </c>
      <c r="B7" s="67">
        <v>15.302860000000001</v>
      </c>
      <c r="C7" s="67">
        <v>10.30255</v>
      </c>
      <c r="D7" s="67">
        <v>11.558620000000001</v>
      </c>
      <c r="E7" s="67">
        <v>14.550330000000001</v>
      </c>
      <c r="F7" s="67">
        <v>18.147220000000001</v>
      </c>
      <c r="G7" s="67">
        <v>13.634600000000001</v>
      </c>
      <c r="H7" s="67">
        <v>18.31203</v>
      </c>
      <c r="I7" s="67">
        <v>18.73808</v>
      </c>
      <c r="J7" s="67">
        <v>10.1724</v>
      </c>
      <c r="K7" s="67">
        <v>18.91338</v>
      </c>
      <c r="L7" s="67">
        <v>334.39064000000002</v>
      </c>
      <c r="M7" s="67">
        <v>352.87392</v>
      </c>
      <c r="N7" s="68">
        <v>836.89662999999996</v>
      </c>
    </row>
    <row r="8" spans="1:14" x14ac:dyDescent="0.25">
      <c r="A8" s="63" t="str">
        <f>'[5]BASE TAB 6'!A8</f>
        <v>CABELEIREIROS E SIMILARES</v>
      </c>
      <c r="B8" s="67">
        <v>557.06800999999996</v>
      </c>
      <c r="C8" s="67">
        <v>99.960340000000002</v>
      </c>
      <c r="D8" s="67">
        <v>676.38231999999994</v>
      </c>
      <c r="E8" s="67">
        <v>497.22543999999999</v>
      </c>
      <c r="F8" s="67">
        <v>459.22154999999998</v>
      </c>
      <c r="G8" s="67">
        <v>454.50572</v>
      </c>
      <c r="H8" s="67">
        <v>493.87976000000003</v>
      </c>
      <c r="I8" s="67">
        <v>606.81529</v>
      </c>
      <c r="J8" s="67">
        <v>508.08165000000002</v>
      </c>
      <c r="K8" s="67">
        <v>559.33852999999999</v>
      </c>
      <c r="L8" s="67">
        <v>501.35984999999999</v>
      </c>
      <c r="M8" s="67">
        <v>520.61298999999997</v>
      </c>
      <c r="N8" s="68">
        <v>5934.4514500000005</v>
      </c>
    </row>
    <row r="9" spans="1:14" x14ac:dyDescent="0.25">
      <c r="A9" s="63" t="str">
        <f>'[5]BASE TAB 6'!A9</f>
        <v>CARTÓRIOS</v>
      </c>
      <c r="B9" s="67">
        <v>27.809560000000001</v>
      </c>
      <c r="C9" s="67">
        <v>25.603159999999999</v>
      </c>
      <c r="D9" s="67">
        <v>33.712339999999998</v>
      </c>
      <c r="E9" s="67">
        <v>34.453230000000005</v>
      </c>
      <c r="F9" s="67">
        <v>30.753450000000001</v>
      </c>
      <c r="G9" s="67">
        <v>35.202739999999999</v>
      </c>
      <c r="H9" s="67">
        <v>36.069749999999999</v>
      </c>
      <c r="I9" s="67">
        <v>39.497160000000001</v>
      </c>
      <c r="J9" s="67">
        <v>42.58802</v>
      </c>
      <c r="K9" s="67">
        <v>42.283269999999995</v>
      </c>
      <c r="L9" s="67">
        <v>89.241339999999994</v>
      </c>
      <c r="M9" s="67">
        <v>39.752389999999998</v>
      </c>
      <c r="N9" s="68">
        <v>476.96641000000005</v>
      </c>
    </row>
    <row r="10" spans="1:14" x14ac:dyDescent="0.25">
      <c r="A10" s="63" t="str">
        <f>'[5]BASE TAB 6'!A10</f>
        <v>COMUNICAÇÃO</v>
      </c>
      <c r="B10" s="67">
        <v>2440.0443799999998</v>
      </c>
      <c r="C10" s="67">
        <v>1454.0485800000001</v>
      </c>
      <c r="D10" s="67">
        <v>1557.4320500000001</v>
      </c>
      <c r="E10" s="67">
        <v>1391.9318500000002</v>
      </c>
      <c r="F10" s="67">
        <v>2122.0929900000001</v>
      </c>
      <c r="G10" s="67">
        <v>1708.02936</v>
      </c>
      <c r="H10" s="67">
        <v>2196.4627500000001</v>
      </c>
      <c r="I10" s="67">
        <v>1927.1590900000001</v>
      </c>
      <c r="J10" s="67">
        <v>1610.52782</v>
      </c>
      <c r="K10" s="67">
        <v>1877.2131100000001</v>
      </c>
      <c r="L10" s="67">
        <v>1791.6576299999999</v>
      </c>
      <c r="M10" s="67">
        <v>1483.9637499999999</v>
      </c>
      <c r="N10" s="68">
        <v>21560.56336</v>
      </c>
    </row>
    <row r="11" spans="1:14" x14ac:dyDescent="0.25">
      <c r="A11" s="63" t="str">
        <f>'[5]BASE TAB 6'!A11</f>
        <v>CONDICIONAMENTO FISICO</v>
      </c>
      <c r="B11" s="67">
        <v>240.69604999999999</v>
      </c>
      <c r="C11" s="67">
        <v>189.96910999999997</v>
      </c>
      <c r="D11" s="67">
        <v>362.09590999999995</v>
      </c>
      <c r="E11" s="67">
        <v>385.97952000000004</v>
      </c>
      <c r="F11" s="67">
        <v>288.49937</v>
      </c>
      <c r="G11" s="67">
        <v>272.18569000000002</v>
      </c>
      <c r="H11" s="67">
        <v>270.95312000000001</v>
      </c>
      <c r="I11" s="67">
        <v>358.21487000000002</v>
      </c>
      <c r="J11" s="67">
        <v>348.84285</v>
      </c>
      <c r="K11" s="67">
        <v>359.64713</v>
      </c>
      <c r="L11" s="67">
        <v>358.81329999999997</v>
      </c>
      <c r="M11" s="67">
        <v>291.46638000000002</v>
      </c>
      <c r="N11" s="68">
        <v>3727.3633</v>
      </c>
    </row>
    <row r="12" spans="1:14" x14ac:dyDescent="0.25">
      <c r="A12" s="63" t="str">
        <f>'[5]BASE TAB 6'!A12</f>
        <v>CONSTRUÇÃO CIVIL</v>
      </c>
      <c r="B12" s="67">
        <v>5829.2150799999981</v>
      </c>
      <c r="C12" s="67">
        <v>4775.3749299999999</v>
      </c>
      <c r="D12" s="67">
        <v>5924.2611199999983</v>
      </c>
      <c r="E12" s="67">
        <v>6296.5149499999989</v>
      </c>
      <c r="F12" s="67">
        <v>5677.9670600000009</v>
      </c>
      <c r="G12" s="67">
        <v>5714.8491400000003</v>
      </c>
      <c r="H12" s="67">
        <v>5616.7542600000006</v>
      </c>
      <c r="I12" s="67">
        <v>6781.9413799999993</v>
      </c>
      <c r="J12" s="67">
        <v>5604.3603600000006</v>
      </c>
      <c r="K12" s="67">
        <v>6506.5352800000028</v>
      </c>
      <c r="L12" s="67">
        <v>6221.4316400000016</v>
      </c>
      <c r="M12" s="67">
        <v>5299.9096100000006</v>
      </c>
      <c r="N12" s="68">
        <v>70249.114809999985</v>
      </c>
    </row>
    <row r="13" spans="1:14" x14ac:dyDescent="0.25">
      <c r="A13" s="63" t="str">
        <f>'[5]BASE TAB 6'!A13</f>
        <v>CONSULTORIA E CONTABILIDADE</v>
      </c>
      <c r="B13" s="67">
        <v>2142.7786000000001</v>
      </c>
      <c r="C13" s="67">
        <v>2207.3672200000001</v>
      </c>
      <c r="D13" s="67">
        <v>2868.73929</v>
      </c>
      <c r="E13" s="67">
        <v>2279.51566</v>
      </c>
      <c r="F13" s="67">
        <v>1754.24559</v>
      </c>
      <c r="G13" s="67">
        <v>1760.3797199999999</v>
      </c>
      <c r="H13" s="67">
        <v>1665.08023</v>
      </c>
      <c r="I13" s="67">
        <v>1871.0416399999999</v>
      </c>
      <c r="J13" s="67">
        <v>1885.0154199999999</v>
      </c>
      <c r="K13" s="67">
        <v>1943.93983</v>
      </c>
      <c r="L13" s="67">
        <v>1988.0382</v>
      </c>
      <c r="M13" s="67">
        <v>2447.41939</v>
      </c>
      <c r="N13" s="68">
        <v>24813.560790000003</v>
      </c>
    </row>
    <row r="14" spans="1:14" x14ac:dyDescent="0.25">
      <c r="A14" s="63" t="str">
        <f>'[5]BASE TAB 6'!A14</f>
        <v>DIVERSÕES</v>
      </c>
      <c r="B14" s="67">
        <v>864.30088000000001</v>
      </c>
      <c r="C14" s="67">
        <v>557.42200000000003</v>
      </c>
      <c r="D14" s="67">
        <v>497.85102000000001</v>
      </c>
      <c r="E14" s="67">
        <v>447.43364000000003</v>
      </c>
      <c r="F14" s="67">
        <v>441.83974999999998</v>
      </c>
      <c r="G14" s="67">
        <v>530.47001</v>
      </c>
      <c r="H14" s="67">
        <v>680.70693000000006</v>
      </c>
      <c r="I14" s="67">
        <v>862.63373000000001</v>
      </c>
      <c r="J14" s="67">
        <v>658.22870999999998</v>
      </c>
      <c r="K14" s="67">
        <v>732.63118000000009</v>
      </c>
      <c r="L14" s="67">
        <v>775.80342000000007</v>
      </c>
      <c r="M14" s="67">
        <v>639.69256999999993</v>
      </c>
      <c r="N14" s="68">
        <v>7689.0138399999996</v>
      </c>
    </row>
    <row r="15" spans="1:14" x14ac:dyDescent="0.25">
      <c r="A15" s="63" t="str">
        <f>'[5]BASE TAB 6'!A15</f>
        <v>ENSINO</v>
      </c>
      <c r="B15" s="67">
        <v>2376.1423999999997</v>
      </c>
      <c r="C15" s="67">
        <v>1446.8555900000001</v>
      </c>
      <c r="D15" s="67">
        <v>2955.3718199999998</v>
      </c>
      <c r="E15" s="67">
        <v>2738.4589599999999</v>
      </c>
      <c r="F15" s="67">
        <v>2674.2617</v>
      </c>
      <c r="G15" s="67">
        <v>2396.2998900000002</v>
      </c>
      <c r="H15" s="67">
        <v>2412.2401600000003</v>
      </c>
      <c r="I15" s="67">
        <v>2882.9226600000002</v>
      </c>
      <c r="J15" s="67">
        <v>2561.4897500000002</v>
      </c>
      <c r="K15" s="67">
        <v>2586.1551400000003</v>
      </c>
      <c r="L15" s="67">
        <v>2549.4341400000003</v>
      </c>
      <c r="M15" s="67">
        <v>2640.35419</v>
      </c>
      <c r="N15" s="68">
        <v>30219.986400000002</v>
      </c>
    </row>
    <row r="16" spans="1:14" x14ac:dyDescent="0.25">
      <c r="A16" s="63" t="str">
        <f>'[5]BASE TAB 6'!A16</f>
        <v>ESTACIONAMENTOS DE VEÍCULOS</v>
      </c>
      <c r="B16" s="67">
        <v>284.93232</v>
      </c>
      <c r="C16" s="67">
        <v>181.53422</v>
      </c>
      <c r="D16" s="67">
        <v>240.13612000000001</v>
      </c>
      <c r="E16" s="67">
        <v>219.23369</v>
      </c>
      <c r="F16" s="67">
        <v>211.17717999999999</v>
      </c>
      <c r="G16" s="67">
        <v>240.02807000000001</v>
      </c>
      <c r="H16" s="67">
        <v>224.55860000000001</v>
      </c>
      <c r="I16" s="67">
        <v>246.53395999999998</v>
      </c>
      <c r="J16" s="67">
        <v>234.98697000000001</v>
      </c>
      <c r="K16" s="67">
        <v>213.42992999999998</v>
      </c>
      <c r="L16" s="67">
        <v>234.47505999999998</v>
      </c>
      <c r="M16" s="67">
        <v>224.39682999999999</v>
      </c>
      <c r="N16" s="68">
        <v>2755.4229500000001</v>
      </c>
    </row>
    <row r="17" spans="1:14" x14ac:dyDescent="0.25">
      <c r="A17" s="63" t="str">
        <f>'[5]BASE TAB 6'!A17</f>
        <v>FUNERÁRIAS</v>
      </c>
      <c r="B17" s="67">
        <v>57.880949999999999</v>
      </c>
      <c r="C17" s="67">
        <v>37.371760000000002</v>
      </c>
      <c r="D17" s="67">
        <v>52.199930000000002</v>
      </c>
      <c r="E17" s="67">
        <v>49.531469999999999</v>
      </c>
      <c r="F17" s="67">
        <v>45.613519999999994</v>
      </c>
      <c r="G17" s="67">
        <v>52.592080000000003</v>
      </c>
      <c r="H17" s="67">
        <v>47.323180000000001</v>
      </c>
      <c r="I17" s="67">
        <v>52.434650000000005</v>
      </c>
      <c r="J17" s="67">
        <v>43.934599999999996</v>
      </c>
      <c r="K17" s="67">
        <v>45.30921</v>
      </c>
      <c r="L17" s="67">
        <v>68.048140000000004</v>
      </c>
      <c r="M17" s="67">
        <v>52.7956</v>
      </c>
      <c r="N17" s="68">
        <v>605.03508999999997</v>
      </c>
    </row>
    <row r="18" spans="1:14" x14ac:dyDescent="0.25">
      <c r="A18" s="63" t="str">
        <f>'[5]BASE TAB 6'!A18</f>
        <v>GRÁFICA E EDITORAÇÃO</v>
      </c>
      <c r="B18" s="67">
        <v>504.21244000000002</v>
      </c>
      <c r="C18" s="67">
        <v>259.56511999999998</v>
      </c>
      <c r="D18" s="67">
        <v>583.37781000000007</v>
      </c>
      <c r="E18" s="67">
        <v>526.15347999999994</v>
      </c>
      <c r="F18" s="67">
        <v>504.87852000000004</v>
      </c>
      <c r="G18" s="67">
        <v>415.51551000000001</v>
      </c>
      <c r="H18" s="67">
        <v>525.6104499999999</v>
      </c>
      <c r="I18" s="67">
        <v>569.72050999999999</v>
      </c>
      <c r="J18" s="67">
        <v>555.03561000000002</v>
      </c>
      <c r="K18" s="67">
        <v>945.94150999999999</v>
      </c>
      <c r="L18" s="67">
        <v>566.10235</v>
      </c>
      <c r="M18" s="67">
        <v>642.4846</v>
      </c>
      <c r="N18" s="68">
        <v>6598.5979099999995</v>
      </c>
    </row>
    <row r="19" spans="1:14" x14ac:dyDescent="0.25">
      <c r="A19" s="63" t="str">
        <f>'[5]BASE TAB 6'!A19</f>
        <v>HOTELARIA</v>
      </c>
      <c r="B19" s="67">
        <v>1597.8213400000002</v>
      </c>
      <c r="C19" s="67">
        <v>708.66102999999998</v>
      </c>
      <c r="D19" s="67">
        <v>1224.1302700000001</v>
      </c>
      <c r="E19" s="67">
        <v>1891.5486899999999</v>
      </c>
      <c r="F19" s="67">
        <v>1828.5488899999998</v>
      </c>
      <c r="G19" s="67">
        <v>1885.88149</v>
      </c>
      <c r="H19" s="67">
        <v>1781.0685000000001</v>
      </c>
      <c r="I19" s="67">
        <v>1686.0121399999998</v>
      </c>
      <c r="J19" s="67">
        <v>1931.9436499999999</v>
      </c>
      <c r="K19" s="67">
        <v>1631.71037</v>
      </c>
      <c r="L19" s="67">
        <v>1743.36734</v>
      </c>
      <c r="M19" s="67">
        <v>1930.76484</v>
      </c>
      <c r="N19" s="68">
        <v>19841.458549999999</v>
      </c>
    </row>
    <row r="20" spans="1:14" x14ac:dyDescent="0.25">
      <c r="A20" s="63" t="str">
        <f>'[5]BASE TAB 6'!A20</f>
        <v>IMOBILIÁRIA</v>
      </c>
      <c r="B20" s="67">
        <v>2048.1338300000002</v>
      </c>
      <c r="C20" s="67">
        <v>1582.4909</v>
      </c>
      <c r="D20" s="67">
        <v>1706.66056</v>
      </c>
      <c r="E20" s="67">
        <v>2015.38834</v>
      </c>
      <c r="F20" s="67">
        <v>1687.1482599999999</v>
      </c>
      <c r="G20" s="67">
        <v>2053.7728999999999</v>
      </c>
      <c r="H20" s="67">
        <v>1961.3126200000002</v>
      </c>
      <c r="I20" s="67">
        <v>1966.0313600000002</v>
      </c>
      <c r="J20" s="67">
        <v>1971.7260000000001</v>
      </c>
      <c r="K20" s="67">
        <v>2136.0673099999999</v>
      </c>
      <c r="L20" s="67">
        <v>2130.2824900000001</v>
      </c>
      <c r="M20" s="67">
        <v>2112.92688</v>
      </c>
      <c r="N20" s="68">
        <v>23371.941449999998</v>
      </c>
    </row>
    <row r="21" spans="1:14" x14ac:dyDescent="0.25">
      <c r="A21" s="63" t="str">
        <f>'[5]BASE TAB 6'!A21</f>
        <v>INFORMÁTICA</v>
      </c>
      <c r="B21" s="67">
        <v>7607.0472700000009</v>
      </c>
      <c r="C21" s="67">
        <v>4582.2938400000003</v>
      </c>
      <c r="D21" s="67">
        <v>7291.0764600000002</v>
      </c>
      <c r="E21" s="67">
        <v>6188.4733800000022</v>
      </c>
      <c r="F21" s="67">
        <v>7480.0314200000012</v>
      </c>
      <c r="G21" s="67">
        <v>7403.7033999999994</v>
      </c>
      <c r="H21" s="67">
        <v>6890.9058800000003</v>
      </c>
      <c r="I21" s="67">
        <v>7991.5040399999998</v>
      </c>
      <c r="J21" s="67">
        <v>5925.4918700000007</v>
      </c>
      <c r="K21" s="67">
        <v>8501.0033199999998</v>
      </c>
      <c r="L21" s="67">
        <v>8162.4857099999981</v>
      </c>
      <c r="M21" s="67">
        <v>6706.2237799999994</v>
      </c>
      <c r="N21" s="68">
        <v>84730.240369999985</v>
      </c>
    </row>
    <row r="22" spans="1:14" ht="21" x14ac:dyDescent="0.25">
      <c r="A22" s="63" t="str">
        <f>'[5]BASE TAB 6'!A22</f>
        <v>INSTITUIÇÕES FINANCEIRAS E DE SEGURO</v>
      </c>
      <c r="B22" s="67">
        <v>35991.325900000003</v>
      </c>
      <c r="C22" s="67">
        <v>27617.654780000001</v>
      </c>
      <c r="D22" s="67">
        <v>23722.196429999993</v>
      </c>
      <c r="E22" s="67">
        <v>27896.390179999999</v>
      </c>
      <c r="F22" s="67">
        <v>24417.553220000009</v>
      </c>
      <c r="G22" s="67">
        <v>25713.452760000004</v>
      </c>
      <c r="H22" s="67">
        <v>25022.515480000005</v>
      </c>
      <c r="I22" s="67">
        <v>26992.562219999996</v>
      </c>
      <c r="J22" s="67">
        <v>26275.30113</v>
      </c>
      <c r="K22" s="67">
        <v>25845.010340000008</v>
      </c>
      <c r="L22" s="67">
        <v>27261.007660000003</v>
      </c>
      <c r="M22" s="67">
        <v>26007.877350000002</v>
      </c>
      <c r="N22" s="68">
        <v>322762.84745000006</v>
      </c>
    </row>
    <row r="23" spans="1:14" x14ac:dyDescent="0.25">
      <c r="A23" s="63" t="str">
        <f>'[5]BASE TAB 6'!A23</f>
        <v>LAVANDERIAS</v>
      </c>
      <c r="B23" s="67">
        <v>102.4658</v>
      </c>
      <c r="C23" s="67">
        <v>20.400749999999999</v>
      </c>
      <c r="D23" s="67">
        <v>193.27267000000001</v>
      </c>
      <c r="E23" s="67">
        <v>139.20728</v>
      </c>
      <c r="F23" s="67">
        <v>111.54158</v>
      </c>
      <c r="G23" s="67">
        <v>117.31864999999999</v>
      </c>
      <c r="H23" s="67">
        <v>134.60974999999999</v>
      </c>
      <c r="I23" s="67">
        <v>184.56401</v>
      </c>
      <c r="J23" s="67">
        <v>128.89759000000001</v>
      </c>
      <c r="K23" s="67">
        <v>132.12458999999998</v>
      </c>
      <c r="L23" s="67">
        <v>114.91801</v>
      </c>
      <c r="M23" s="67">
        <v>121.30549000000001</v>
      </c>
      <c r="N23" s="68">
        <v>1500.6261700000002</v>
      </c>
    </row>
    <row r="24" spans="1:14" x14ac:dyDescent="0.25">
      <c r="A24" s="63" t="str">
        <f>'[5]BASE TAB 6'!A24</f>
        <v>LIMPEZA</v>
      </c>
      <c r="B24" s="67">
        <v>1733.7580500000001</v>
      </c>
      <c r="C24" s="67">
        <v>1637.8869399999999</v>
      </c>
      <c r="D24" s="67">
        <v>2375.5341100000001</v>
      </c>
      <c r="E24" s="67">
        <v>1852.6867400000001</v>
      </c>
      <c r="F24" s="67">
        <v>1904.6024199999999</v>
      </c>
      <c r="G24" s="67">
        <v>1799.59773</v>
      </c>
      <c r="H24" s="67">
        <v>1947.2864199999999</v>
      </c>
      <c r="I24" s="67">
        <v>1896.85699</v>
      </c>
      <c r="J24" s="67">
        <v>1546.5975900000001</v>
      </c>
      <c r="K24" s="67">
        <v>2030.4700600000001</v>
      </c>
      <c r="L24" s="67">
        <v>1889.57817</v>
      </c>
      <c r="M24" s="67">
        <v>1713.6805900000002</v>
      </c>
      <c r="N24" s="68">
        <v>22328.535809999998</v>
      </c>
    </row>
    <row r="25" spans="1:14" x14ac:dyDescent="0.25">
      <c r="A25" s="63" t="str">
        <f>'[5]BASE TAB 6'!A25</f>
        <v>LOCAÇÃO DE VEÍCULOS</v>
      </c>
      <c r="B25" s="67">
        <v>203.84419</v>
      </c>
      <c r="C25" s="67">
        <v>143.23962</v>
      </c>
      <c r="D25" s="67">
        <v>256.72126000000003</v>
      </c>
      <c r="E25" s="67">
        <v>177.58607999999998</v>
      </c>
      <c r="F25" s="67">
        <v>230.71879000000001</v>
      </c>
      <c r="G25" s="67">
        <v>196.28964999999999</v>
      </c>
      <c r="H25" s="67">
        <v>209.41691</v>
      </c>
      <c r="I25" s="67">
        <v>189.15577999999999</v>
      </c>
      <c r="J25" s="67">
        <v>176.28126999999998</v>
      </c>
      <c r="K25" s="67">
        <v>247.56232999999997</v>
      </c>
      <c r="L25" s="67">
        <v>156.26311999999999</v>
      </c>
      <c r="M25" s="67">
        <v>191.54928000000001</v>
      </c>
      <c r="N25" s="68">
        <v>2378.6282799999999</v>
      </c>
    </row>
    <row r="26" spans="1:14" x14ac:dyDescent="0.25">
      <c r="A26" s="63" t="str">
        <f>'[5]BASE TAB 6'!A26</f>
        <v>MANUTENÇÃO E ASSISTÊNCIA TÉCNICA</v>
      </c>
      <c r="B26" s="67">
        <v>2524.08</v>
      </c>
      <c r="C26" s="67">
        <v>1557.76559</v>
      </c>
      <c r="D26" s="67">
        <v>2754.5593399999998</v>
      </c>
      <c r="E26" s="67">
        <v>2217.0309400000001</v>
      </c>
      <c r="F26" s="67">
        <v>2936.1293599999999</v>
      </c>
      <c r="G26" s="67">
        <v>2410.1250499999996</v>
      </c>
      <c r="H26" s="67">
        <v>2042.3778</v>
      </c>
      <c r="I26" s="67">
        <v>2793.1271000000002</v>
      </c>
      <c r="J26" s="67">
        <v>2241.8539500000002</v>
      </c>
      <c r="K26" s="67">
        <v>2837.05987</v>
      </c>
      <c r="L26" s="67">
        <v>2756.5998199999999</v>
      </c>
      <c r="M26" s="67">
        <v>2529.6505400000001</v>
      </c>
      <c r="N26" s="68">
        <v>29600.359359999999</v>
      </c>
    </row>
    <row r="27" spans="1:14" x14ac:dyDescent="0.25">
      <c r="A27" s="63" t="str">
        <f>'[5]BASE TAB 6'!A27</f>
        <v>ÓTICAS</v>
      </c>
      <c r="B27" s="67">
        <v>6.9979199999999997</v>
      </c>
      <c r="C27" s="67">
        <v>3.4498099999999998</v>
      </c>
      <c r="D27" s="67">
        <v>4.8155000000000001</v>
      </c>
      <c r="E27" s="67">
        <v>7.7200000000000005E-2</v>
      </c>
      <c r="F27" s="67">
        <v>3.8027699999999998</v>
      </c>
      <c r="G27" s="67">
        <v>3.75393</v>
      </c>
      <c r="H27" s="67">
        <v>3.5280200000000002</v>
      </c>
      <c r="I27" s="67">
        <v>4.0961600000000002</v>
      </c>
      <c r="J27" s="67">
        <v>4.7296700000000005</v>
      </c>
      <c r="K27" s="67">
        <v>8.5844699999999996</v>
      </c>
      <c r="L27" s="67">
        <v>4.4851700000000001</v>
      </c>
      <c r="M27" s="67">
        <v>4.5006300000000001</v>
      </c>
      <c r="N27" s="68">
        <v>52.821249999999999</v>
      </c>
    </row>
    <row r="28" spans="1:14" x14ac:dyDescent="0.25">
      <c r="A28" s="63" t="str">
        <f>'[5]BASE TAB 6'!A28</f>
        <v>OUTROS SERVIÇOS</v>
      </c>
      <c r="B28" s="67">
        <v>5878.0546700000032</v>
      </c>
      <c r="C28" s="67">
        <v>4679.4282300000004</v>
      </c>
      <c r="D28" s="67">
        <v>7320.3632150000012</v>
      </c>
      <c r="E28" s="67">
        <v>5309.06095</v>
      </c>
      <c r="F28" s="67">
        <v>5617.3774099999991</v>
      </c>
      <c r="G28" s="67">
        <v>6385.0251599999992</v>
      </c>
      <c r="H28" s="67">
        <v>5454.9162000000006</v>
      </c>
      <c r="I28" s="67">
        <v>6226.0950800000001</v>
      </c>
      <c r="J28" s="67">
        <v>6497.2821499999973</v>
      </c>
      <c r="K28" s="67">
        <v>6199.866579999999</v>
      </c>
      <c r="L28" s="67">
        <v>5738.0022899999967</v>
      </c>
      <c r="M28" s="67">
        <v>7045.94157</v>
      </c>
      <c r="N28" s="68">
        <v>72351.41350499999</v>
      </c>
    </row>
    <row r="29" spans="1:14" x14ac:dyDescent="0.25">
      <c r="A29" s="63" t="str">
        <f>'[5]BASE TAB 6'!A29</f>
        <v>OUTROS SETORES</v>
      </c>
      <c r="B29" s="67">
        <v>408.37347</v>
      </c>
      <c r="C29" s="67">
        <v>248.26482000000001</v>
      </c>
      <c r="D29" s="67">
        <v>419.59411</v>
      </c>
      <c r="E29" s="67">
        <v>342.40584999999999</v>
      </c>
      <c r="F29" s="67">
        <v>267.81453999999997</v>
      </c>
      <c r="G29" s="67">
        <v>376.95047999999997</v>
      </c>
      <c r="H29" s="67">
        <v>391.86205999999999</v>
      </c>
      <c r="I29" s="67">
        <v>487.52251000000001</v>
      </c>
      <c r="J29" s="67">
        <v>358.30528999999996</v>
      </c>
      <c r="K29" s="67">
        <v>320.00063</v>
      </c>
      <c r="L29" s="67">
        <v>493.21227000000005</v>
      </c>
      <c r="M29" s="67">
        <v>454.81339000000003</v>
      </c>
      <c r="N29" s="68">
        <v>4569.11942</v>
      </c>
    </row>
    <row r="30" spans="1:14" x14ac:dyDescent="0.25">
      <c r="A30" s="63" t="str">
        <f>'[5]BASE TAB 6'!A30</f>
        <v>PUBLICIDADE</v>
      </c>
      <c r="B30" s="67">
        <v>1530.66543</v>
      </c>
      <c r="C30" s="67">
        <v>1068.7633999999998</v>
      </c>
      <c r="D30" s="67">
        <v>1533.0650000000001</v>
      </c>
      <c r="E30" s="67">
        <v>1434.06726</v>
      </c>
      <c r="F30" s="67">
        <v>1411.4042099999999</v>
      </c>
      <c r="G30" s="67">
        <v>1505.8928500000002</v>
      </c>
      <c r="H30" s="67">
        <v>1677.9168</v>
      </c>
      <c r="I30" s="67">
        <v>1463.94876</v>
      </c>
      <c r="J30" s="67">
        <v>1536.48974</v>
      </c>
      <c r="K30" s="67">
        <v>1937.6026000000002</v>
      </c>
      <c r="L30" s="67">
        <v>1153.6082200000001</v>
      </c>
      <c r="M30" s="67">
        <v>1472.11718</v>
      </c>
      <c r="N30" s="68">
        <v>17725.541450000004</v>
      </c>
    </row>
    <row r="31" spans="1:14" x14ac:dyDescent="0.25">
      <c r="A31" s="63" t="str">
        <f>'[5]BASE TAB 6'!A31</f>
        <v xml:space="preserve">REPARAÇÃO DE VEÍCULOS </v>
      </c>
      <c r="B31" s="67">
        <v>1653.42643</v>
      </c>
      <c r="C31" s="67">
        <v>1202.4803400000001</v>
      </c>
      <c r="D31" s="67">
        <v>1528.0339899999999</v>
      </c>
      <c r="E31" s="67">
        <v>1486.6237699999999</v>
      </c>
      <c r="F31" s="67">
        <v>1328.12742</v>
      </c>
      <c r="G31" s="67">
        <v>1625.59133</v>
      </c>
      <c r="H31" s="67">
        <v>1714.03468</v>
      </c>
      <c r="I31" s="67">
        <v>1771.41165</v>
      </c>
      <c r="J31" s="67">
        <v>1692.93272</v>
      </c>
      <c r="K31" s="67">
        <v>1689.2449299999998</v>
      </c>
      <c r="L31" s="67">
        <v>1691.8336899999999</v>
      </c>
      <c r="M31" s="67">
        <v>1581.8504499999999</v>
      </c>
      <c r="N31" s="68">
        <v>18965.591399999998</v>
      </c>
    </row>
    <row r="32" spans="1:14" x14ac:dyDescent="0.25">
      <c r="A32" s="63" t="str">
        <f>'[5]BASE TAB 6'!A32</f>
        <v>REPRESENTAÇÃO COMERCIAL</v>
      </c>
      <c r="B32" s="67">
        <v>370.19190000000003</v>
      </c>
      <c r="C32" s="67">
        <v>344.82234000000005</v>
      </c>
      <c r="D32" s="67">
        <v>394.13809000000003</v>
      </c>
      <c r="E32" s="67">
        <v>378.07640999999995</v>
      </c>
      <c r="F32" s="67">
        <v>335.20389</v>
      </c>
      <c r="G32" s="67">
        <v>371.49421999999998</v>
      </c>
      <c r="H32" s="67">
        <v>385.78646999999995</v>
      </c>
      <c r="I32" s="67">
        <v>447.24113</v>
      </c>
      <c r="J32" s="67">
        <v>367.41859000000005</v>
      </c>
      <c r="K32" s="67">
        <v>401.13423999999998</v>
      </c>
      <c r="L32" s="67">
        <v>332.69933000000003</v>
      </c>
      <c r="M32" s="67">
        <v>413.28984000000003</v>
      </c>
      <c r="N32" s="68">
        <v>4541.4964499999996</v>
      </c>
    </row>
    <row r="33" spans="1:14" x14ac:dyDescent="0.25">
      <c r="A33" s="63" t="str">
        <f>'[5]BASE TAB 6'!A33</f>
        <v>SANEAMENTO BÁSICO</v>
      </c>
      <c r="B33" s="67">
        <v>625.15242000000001</v>
      </c>
      <c r="C33" s="67">
        <v>379.84237999999999</v>
      </c>
      <c r="D33" s="67">
        <v>371.88400999999999</v>
      </c>
      <c r="E33" s="67">
        <v>532.12743999999998</v>
      </c>
      <c r="F33" s="67">
        <v>1340.6886000000002</v>
      </c>
      <c r="G33" s="67">
        <v>195.53503000000001</v>
      </c>
      <c r="H33" s="67">
        <v>514.59299999999996</v>
      </c>
      <c r="I33" s="67">
        <v>669.7825600000001</v>
      </c>
      <c r="J33" s="67">
        <v>784.95232999999996</v>
      </c>
      <c r="K33" s="67">
        <v>512.46493999999996</v>
      </c>
      <c r="L33" s="67">
        <v>715.00243999999998</v>
      </c>
      <c r="M33" s="67">
        <v>636.77250000000004</v>
      </c>
      <c r="N33" s="68">
        <v>7278.7976500000004</v>
      </c>
    </row>
    <row r="34" spans="1:14" x14ac:dyDescent="0.25">
      <c r="A34" s="63" t="str">
        <f>'[5]BASE TAB 6'!A34</f>
        <v>SAÚDE E VETERINÁRIA</v>
      </c>
      <c r="B34" s="67">
        <v>5452.5201800000004</v>
      </c>
      <c r="C34" s="67">
        <v>4965.0656300000001</v>
      </c>
      <c r="D34" s="67">
        <v>5359.2134599999999</v>
      </c>
      <c r="E34" s="67">
        <v>5636.2390000000005</v>
      </c>
      <c r="F34" s="67">
        <v>5840.6696600000014</v>
      </c>
      <c r="G34" s="67">
        <v>5836.5993399999988</v>
      </c>
      <c r="H34" s="67">
        <v>6107.1061</v>
      </c>
      <c r="I34" s="67">
        <v>6622.7004699999989</v>
      </c>
      <c r="J34" s="67">
        <v>6277.7333500000004</v>
      </c>
      <c r="K34" s="67">
        <v>6173.0876300000027</v>
      </c>
      <c r="L34" s="67">
        <v>6584.7664300000006</v>
      </c>
      <c r="M34" s="67">
        <v>6635.2022399999996</v>
      </c>
      <c r="N34" s="68">
        <v>71490.903489999997</v>
      </c>
    </row>
    <row r="35" spans="1:14" x14ac:dyDescent="0.25">
      <c r="A35" s="63" t="str">
        <f>'[5]BASE TAB 6'!A35</f>
        <v>SEGURANÇA</v>
      </c>
      <c r="B35" s="67">
        <v>1140.73722</v>
      </c>
      <c r="C35" s="67">
        <v>1271.42974</v>
      </c>
      <c r="D35" s="67">
        <v>1597.3943400000001</v>
      </c>
      <c r="E35" s="67">
        <v>1468.89093</v>
      </c>
      <c r="F35" s="67">
        <v>1783.32952</v>
      </c>
      <c r="G35" s="67">
        <v>1703.5424499999999</v>
      </c>
      <c r="H35" s="67">
        <v>1793.8947700000001</v>
      </c>
      <c r="I35" s="67">
        <v>1931.8524399999999</v>
      </c>
      <c r="J35" s="67">
        <v>1614.42749</v>
      </c>
      <c r="K35" s="67">
        <v>2039.1226299999998</v>
      </c>
      <c r="L35" s="67">
        <v>1692.4541299999999</v>
      </c>
      <c r="M35" s="67">
        <v>1854.9858999999999</v>
      </c>
      <c r="N35" s="68">
        <v>19892.061559999995</v>
      </c>
    </row>
    <row r="36" spans="1:14" x14ac:dyDescent="0.25">
      <c r="A36" s="63" t="str">
        <f>'[5]BASE TAB 6'!A36</f>
        <v>SERVIÇO PÚBLICO</v>
      </c>
      <c r="B36" s="67">
        <v>18.191759999999999</v>
      </c>
      <c r="C36" s="67">
        <v>26.445930000000001</v>
      </c>
      <c r="D36" s="67">
        <v>30.092749999999999</v>
      </c>
      <c r="E36" s="67">
        <v>26.830509999999997</v>
      </c>
      <c r="F36" s="67">
        <v>44.411709999999999</v>
      </c>
      <c r="G36" s="67">
        <v>25.33145</v>
      </c>
      <c r="H36" s="67">
        <v>37.723819999999996</v>
      </c>
      <c r="I36" s="67">
        <v>63.18168</v>
      </c>
      <c r="J36" s="67">
        <v>54.122019999999999</v>
      </c>
      <c r="K36" s="67">
        <v>33.285629999999998</v>
      </c>
      <c r="L36" s="67">
        <v>37.444110000000002</v>
      </c>
      <c r="M36" s="67">
        <v>32.918980000000005</v>
      </c>
      <c r="N36" s="68">
        <v>429.98035000000004</v>
      </c>
    </row>
    <row r="37" spans="1:14" x14ac:dyDescent="0.25">
      <c r="A37" s="63" t="str">
        <f>'[5]BASE TAB 6'!A37</f>
        <v>TRANSPORTE</v>
      </c>
      <c r="B37" s="67">
        <v>1793.14912</v>
      </c>
      <c r="C37" s="67">
        <v>996.05597999999998</v>
      </c>
      <c r="D37" s="67">
        <v>1529.2103300000001</v>
      </c>
      <c r="E37" s="67">
        <v>1412.08447</v>
      </c>
      <c r="F37" s="67">
        <v>1686.13356</v>
      </c>
      <c r="G37" s="67">
        <v>1494.84007</v>
      </c>
      <c r="H37" s="67">
        <v>1626.0218799999998</v>
      </c>
      <c r="I37" s="67">
        <v>2054.2273799999998</v>
      </c>
      <c r="J37" s="67">
        <v>1545.77801</v>
      </c>
      <c r="K37" s="67">
        <v>1775.55477</v>
      </c>
      <c r="L37" s="67">
        <v>1834.33791</v>
      </c>
      <c r="M37" s="67">
        <v>1537.7825700000001</v>
      </c>
      <c r="N37" s="68">
        <v>19285.176049999998</v>
      </c>
    </row>
    <row r="38" spans="1:14" x14ac:dyDescent="0.25">
      <c r="A38" s="63" t="str">
        <f>'[5]BASE TAB 6'!A38</f>
        <v>TURISMO</v>
      </c>
      <c r="B38" s="67">
        <v>725.49473999999998</v>
      </c>
      <c r="C38" s="67">
        <v>758.43263999999999</v>
      </c>
      <c r="D38" s="67">
        <v>748.10159999999996</v>
      </c>
      <c r="E38" s="67">
        <v>565.06346999999994</v>
      </c>
      <c r="F38" s="67">
        <v>654.58515</v>
      </c>
      <c r="G38" s="67">
        <v>575.40820999999994</v>
      </c>
      <c r="H38" s="67">
        <v>570.87644999999998</v>
      </c>
      <c r="I38" s="67">
        <v>952.61363000000006</v>
      </c>
      <c r="J38" s="67">
        <v>643.48304000000007</v>
      </c>
      <c r="K38" s="67">
        <v>624.33699000000001</v>
      </c>
      <c r="L38" s="67">
        <v>1343.56996</v>
      </c>
      <c r="M38" s="67">
        <v>712.45438999999999</v>
      </c>
      <c r="N38" s="68">
        <v>8874.4202699999987</v>
      </c>
    </row>
    <row r="39" spans="1:14" x14ac:dyDescent="0.25">
      <c r="A39" s="63" t="str">
        <f>'[5]BASE TAB 6'!A39</f>
        <v>VÍDEO, FOTO E SIMILARES</v>
      </c>
      <c r="B39" s="67">
        <v>419.41631000000001</v>
      </c>
      <c r="C39" s="67">
        <v>336.34189000000003</v>
      </c>
      <c r="D39" s="67">
        <v>329.44736</v>
      </c>
      <c r="E39" s="67">
        <v>318.32519000000002</v>
      </c>
      <c r="F39" s="67">
        <v>352.31477000000001</v>
      </c>
      <c r="G39" s="67">
        <v>518.10953000000006</v>
      </c>
      <c r="H39" s="67">
        <v>676.48120999999992</v>
      </c>
      <c r="I39" s="67">
        <v>582.01745999999991</v>
      </c>
      <c r="J39" s="67">
        <v>344.84937000000002</v>
      </c>
      <c r="K39" s="67">
        <v>721.20332999999994</v>
      </c>
      <c r="L39" s="67">
        <v>346.22634000000005</v>
      </c>
      <c r="M39" s="67">
        <v>315.21947999999998</v>
      </c>
      <c r="N39" s="68">
        <v>5259.9522400000005</v>
      </c>
    </row>
    <row r="40" spans="1:14" s="1" customFormat="1" ht="13.8" thickBot="1" x14ac:dyDescent="0.3">
      <c r="A40" s="42" t="s">
        <v>33</v>
      </c>
      <c r="B40" s="57">
        <v>88214.813500000033</v>
      </c>
      <c r="C40" s="57">
        <v>66673.293890000001</v>
      </c>
      <c r="D40" s="57">
        <v>77826.605564999976</v>
      </c>
      <c r="E40" s="57">
        <v>77504.108090000023</v>
      </c>
      <c r="F40" s="57">
        <v>76824.490070000014</v>
      </c>
      <c r="G40" s="57">
        <v>77105.422559999992</v>
      </c>
      <c r="H40" s="57">
        <v>76541.382269999987</v>
      </c>
      <c r="I40" s="57">
        <v>84636.353340000001</v>
      </c>
      <c r="J40" s="57">
        <v>77334.043380000017</v>
      </c>
      <c r="K40" s="57">
        <v>83178.297080000004</v>
      </c>
      <c r="L40" s="57">
        <v>83135.680699999983</v>
      </c>
      <c r="M40" s="57">
        <v>80103.274820000006</v>
      </c>
      <c r="N40" s="57">
        <f>SUM(N4:N39)</f>
        <v>949077.76526499982</v>
      </c>
    </row>
    <row r="41" spans="1:14" ht="13.5" customHeight="1" thickTop="1" x14ac:dyDescent="0.25">
      <c r="A41" s="205" t="s">
        <v>88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4" x14ac:dyDescent="0.25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</row>
    <row r="43" spans="1:14" x14ac:dyDescent="0.25">
      <c r="A43" s="5" t="s">
        <v>85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4" x14ac:dyDescent="0.25">
      <c r="F44" s="36"/>
      <c r="G44" s="37"/>
    </row>
    <row r="45" spans="1:14" x14ac:dyDescent="0.25">
      <c r="B45" s="36"/>
      <c r="C45" s="36"/>
      <c r="D45" s="36"/>
      <c r="E45" s="38"/>
      <c r="F45" s="38"/>
      <c r="G45" s="39"/>
      <c r="H45" s="36"/>
      <c r="I45" s="36"/>
      <c r="J45" s="36"/>
      <c r="K45" s="36"/>
      <c r="L45" s="36"/>
      <c r="M45" s="36"/>
      <c r="N45" s="36"/>
    </row>
    <row r="46" spans="1:14" x14ac:dyDescent="0.25">
      <c r="B46" s="36"/>
      <c r="C46" s="29"/>
      <c r="F46" s="36"/>
      <c r="G46" s="29"/>
      <c r="H46" s="36"/>
    </row>
    <row r="47" spans="1:14" x14ac:dyDescent="0.25">
      <c r="C47" s="29"/>
    </row>
    <row r="48" spans="1:14" x14ac:dyDescent="0.25">
      <c r="C48" s="29"/>
    </row>
    <row r="49" spans="3:3" x14ac:dyDescent="0.25">
      <c r="C49" s="29"/>
    </row>
    <row r="50" spans="3:3" x14ac:dyDescent="0.25">
      <c r="C50" s="29"/>
    </row>
    <row r="51" spans="3:3" x14ac:dyDescent="0.25">
      <c r="C51" s="29"/>
    </row>
    <row r="52" spans="3:3" x14ac:dyDescent="0.25">
      <c r="C52" s="29"/>
    </row>
    <row r="53" spans="3:3" x14ac:dyDescent="0.25">
      <c r="C53" s="29"/>
    </row>
    <row r="54" spans="3:3" x14ac:dyDescent="0.25">
      <c r="C54" s="29"/>
    </row>
    <row r="55" spans="3:3" x14ac:dyDescent="0.25">
      <c r="C55" s="29"/>
    </row>
    <row r="56" spans="3:3" x14ac:dyDescent="0.25">
      <c r="C56" s="29"/>
    </row>
    <row r="57" spans="3:3" x14ac:dyDescent="0.25">
      <c r="C57" s="29"/>
    </row>
    <row r="58" spans="3:3" x14ac:dyDescent="0.25">
      <c r="C58" s="29"/>
    </row>
    <row r="59" spans="3:3" x14ac:dyDescent="0.25">
      <c r="C59" s="29"/>
    </row>
    <row r="60" spans="3:3" x14ac:dyDescent="0.25">
      <c r="C60" s="29"/>
    </row>
    <row r="61" spans="3:3" x14ac:dyDescent="0.25">
      <c r="C61" s="29"/>
    </row>
    <row r="62" spans="3:3" x14ac:dyDescent="0.25">
      <c r="C62" s="29"/>
    </row>
    <row r="63" spans="3:3" x14ac:dyDescent="0.25">
      <c r="C63" s="29"/>
    </row>
    <row r="64" spans="3:3" x14ac:dyDescent="0.25">
      <c r="C64" s="29"/>
    </row>
    <row r="65" spans="3:3" x14ac:dyDescent="0.25">
      <c r="C65" s="29"/>
    </row>
    <row r="66" spans="3:3" x14ac:dyDescent="0.25">
      <c r="C66" s="29"/>
    </row>
    <row r="67" spans="3:3" x14ac:dyDescent="0.25">
      <c r="C67" s="29"/>
    </row>
    <row r="68" spans="3:3" x14ac:dyDescent="0.25">
      <c r="C68" s="29"/>
    </row>
    <row r="69" spans="3:3" x14ac:dyDescent="0.25">
      <c r="C69" s="29"/>
    </row>
    <row r="70" spans="3:3" x14ac:dyDescent="0.25">
      <c r="C70" s="29"/>
    </row>
    <row r="71" spans="3:3" x14ac:dyDescent="0.25">
      <c r="C71" s="29"/>
    </row>
    <row r="72" spans="3:3" x14ac:dyDescent="0.25">
      <c r="C72" s="29"/>
    </row>
    <row r="73" spans="3:3" x14ac:dyDescent="0.25">
      <c r="C73" s="29"/>
    </row>
    <row r="74" spans="3:3" x14ac:dyDescent="0.25">
      <c r="C74" s="29"/>
    </row>
    <row r="75" spans="3:3" x14ac:dyDescent="0.25">
      <c r="C75" s="29"/>
    </row>
    <row r="76" spans="3:3" x14ac:dyDescent="0.25">
      <c r="C76" s="29"/>
    </row>
    <row r="77" spans="3:3" x14ac:dyDescent="0.25">
      <c r="C77" s="29"/>
    </row>
    <row r="78" spans="3:3" x14ac:dyDescent="0.25">
      <c r="C78" s="29"/>
    </row>
    <row r="79" spans="3:3" x14ac:dyDescent="0.25">
      <c r="C79" s="29"/>
    </row>
    <row r="80" spans="3:3" x14ac:dyDescent="0.25">
      <c r="C80" s="29"/>
    </row>
    <row r="81" spans="3:3" x14ac:dyDescent="0.25">
      <c r="C81" s="29"/>
    </row>
  </sheetData>
  <mergeCells count="1">
    <mergeCell ref="A41:N42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11</vt:i4>
      </vt:variant>
    </vt:vector>
  </HeadingPairs>
  <TitlesOfParts>
    <vt:vector size="25" baseType="lpstr">
      <vt:lpstr>TAB_1</vt:lpstr>
      <vt:lpstr>TAB_2</vt:lpstr>
      <vt:lpstr>ICMS</vt:lpstr>
      <vt:lpstr>ICMS_At_2010</vt:lpstr>
      <vt:lpstr>ICMS_At_2011</vt:lpstr>
      <vt:lpstr>ICMS_At_2012</vt:lpstr>
      <vt:lpstr>TABELA 6.1_2010</vt:lpstr>
      <vt:lpstr>TABELA 6.2_2011</vt:lpstr>
      <vt:lpstr>TABELA 6.3_2012</vt:lpstr>
      <vt:lpstr>ICMS_At_2025</vt:lpstr>
      <vt:lpstr>ICMS_At_2026</vt:lpstr>
      <vt:lpstr>ISS</vt:lpstr>
      <vt:lpstr>ISS_At_2025</vt:lpstr>
      <vt:lpstr>ISS_At_2026</vt:lpstr>
      <vt:lpstr>ICMS!Area_de_impressao</vt:lpstr>
      <vt:lpstr>ICMS_At_2010!Area_de_impressao</vt:lpstr>
      <vt:lpstr>ICMS_At_2011!Area_de_impressao</vt:lpstr>
      <vt:lpstr>ISS!Area_de_impressao</vt:lpstr>
      <vt:lpstr>TAB_2!Area_de_impressao</vt:lpstr>
      <vt:lpstr>'TABELA 6.1_2010'!Area_de_impressao</vt:lpstr>
      <vt:lpstr>'TABELA 6.2_2011'!Area_de_impressao</vt:lpstr>
      <vt:lpstr>ICMS!Titulos_de_impressao</vt:lpstr>
      <vt:lpstr>ISS!Titulos_de_impressao</vt:lpstr>
      <vt:lpstr>TAB_1!Titulos_de_impressao</vt:lpstr>
      <vt:lpstr>TAB_2!Titulos_de_impressao</vt:lpstr>
    </vt:vector>
  </TitlesOfParts>
  <Company>SEFP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acportugal</dc:creator>
  <cp:lastModifiedBy>Kátia Andréa Lobo Leite</cp:lastModifiedBy>
  <cp:lastPrinted>2025-05-16T19:32:33Z</cp:lastPrinted>
  <dcterms:created xsi:type="dcterms:W3CDTF">2009-02-12T18:51:07Z</dcterms:created>
  <dcterms:modified xsi:type="dcterms:W3CDTF">2026-05-18T18:20:30Z</dcterms:modified>
</cp:coreProperties>
</file>