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445" windowHeight="8790" activeTab="0"/>
  </bookViews>
  <sheets>
    <sheet name="OCA" sheetId="1" r:id="rId1"/>
  </sheets>
  <definedNames>
    <definedName name="_xlfn.IFERROR" hidden="1">#NAME?</definedName>
    <definedName name="_xlnm.Print_Area" localSheetId="0">'OCA'!$A$1:$F$388</definedName>
  </definedNames>
  <calcPr fullCalcOnLoad="1"/>
</workbook>
</file>

<file path=xl/sharedStrings.xml><?xml version="1.0" encoding="utf-8"?>
<sst xmlns="http://schemas.openxmlformats.org/spreadsheetml/2006/main" count="475" uniqueCount="268">
  <si>
    <t>ESTIMADA</t>
  </si>
  <si>
    <t>EXECUTADA</t>
  </si>
  <si>
    <t>RECEITA TOTAL</t>
  </si>
  <si>
    <t>VARIAÇÃO</t>
  </si>
  <si>
    <t>VALOR</t>
  </si>
  <si>
    <t>%</t>
  </si>
  <si>
    <t>I) RECEITA ANUAL TOTAL</t>
  </si>
  <si>
    <t>EXERCÍCIO</t>
  </si>
  <si>
    <t>II) DESPESA ANUAL TOTAL</t>
  </si>
  <si>
    <t>DESPESA TOTAL</t>
  </si>
  <si>
    <t>FIXADA</t>
  </si>
  <si>
    <t>EXECUTADA (%)</t>
  </si>
  <si>
    <t>DESPESA EXCLUSIVA X RECEITA TOTAL</t>
  </si>
  <si>
    <t>DESPESA EXCLUSIVA X DESPESA TOTAL</t>
  </si>
  <si>
    <t>FIXADA/ESTIMADA (%)</t>
  </si>
  <si>
    <t>FIXADA (%)</t>
  </si>
  <si>
    <t>UNIDADES ORÇAMENTÁRIAS</t>
  </si>
  <si>
    <t>ORDENADORES DE DESPESA</t>
  </si>
  <si>
    <t>III) DESPESA RELATIVA AOS PROGRAMAS E AÇÕES EXCLUSIVAMENTE DIRECIONADAS À CRIANÇA E AO ADOLESCENTE</t>
  </si>
  <si>
    <t>EMPENHADO</t>
  </si>
  <si>
    <t>INICIAL</t>
  </si>
  <si>
    <t>AUTORIZADA</t>
  </si>
  <si>
    <t>V - DESPESA POR PROGRAMAS E SUAS RESPECTIVAS AÇÕES EXCLUSIVAMENTE DIRECIONADAS À CRIANÇA E AO ADOLESCENTE</t>
  </si>
  <si>
    <t>TOTAL V.a</t>
  </si>
  <si>
    <t>TOTAL V.b</t>
  </si>
  <si>
    <t>TOTAL V.c</t>
  </si>
  <si>
    <t>TOTAL V.d</t>
  </si>
  <si>
    <t>TOTAL V.e</t>
  </si>
  <si>
    <t>TOTAL V.f</t>
  </si>
  <si>
    <t>VI) PERCENTUAL DA RELAÇÃO ENTRE A DESPESA (PROGRAMAS E AÇÕES EXCLUSIVAMENTE DIRECIONADAS À CRIANÇA E AO ADOLESCENTE) E A RECEITA TOTAL DO DF</t>
  </si>
  <si>
    <t>VII) PERCENTUAL DA RELAÇÃO ENTRE A DESPESA (PROGRAMAS E AÇÕES EXCLUSIVAMENTE DIRECIONADAS À CRIANÇA E AO ADOLESCENTE) E A DESPESA TOTAL DO DF</t>
  </si>
  <si>
    <t>NOTA EXPLICATIVA:</t>
  </si>
  <si>
    <t xml:space="preserve">VARIAÇÃO </t>
  </si>
  <si>
    <t>3) nos itens IV e V a variação percentual corresponde ao valor empenhado sobre a dotação autorizada.</t>
  </si>
  <si>
    <t xml:space="preserve">                           SUBSECRETARIA DE  ORÇAMENTO PÚBLICO</t>
  </si>
  <si>
    <t xml:space="preserve">                           SECRETARIA DE ESTADO DE PLANEJAMENTO E ORÇAMENTO</t>
  </si>
  <si>
    <t>2) para maior transparência, nos itens IV e V a coluna do valor fixado foi desmembrada em  INICIAL (valor aprovado na LOA) e autorizada (LOA + CRÉDITOS ADICIONAIS).</t>
  </si>
  <si>
    <t>TOTAL IV.d</t>
  </si>
  <si>
    <t>TOTAL IV.e</t>
  </si>
  <si>
    <t>TOTAL IV.f</t>
  </si>
  <si>
    <t>TOTAL IV.a</t>
  </si>
  <si>
    <t>TOTAL IV.b</t>
  </si>
  <si>
    <t>TOTAL IV.c</t>
  </si>
  <si>
    <t/>
  </si>
  <si>
    <t>1) a despesa "Executada" é o mesmo que despesa empenhada</t>
  </si>
  <si>
    <t>VIII - UNIDADES ORÇAMENTÁRIAS E ORDENADORES DE DESPESAS RESPONSÁVEIS</t>
  </si>
  <si>
    <t>4) nos itens I e II, a Receita Estimada e a Despesa Fixada corresponde ao valor de Lei + Créditos Adicionais.</t>
  </si>
  <si>
    <t>ELABORADO CONFORME LEI Nº 4.086, DE 28 DE JANEIRO DE 2008, REGULAMENTADA PELO DECRETO Nº 28.906, DE 27 DE MARÇO DE 2008</t>
  </si>
  <si>
    <t xml:space="preserve">                           GOVERNO DO DISTRITO FEDERAL</t>
  </si>
  <si>
    <t>EXERCÍCIO ANTERIOR: 2016</t>
  </si>
  <si>
    <t xml:space="preserve">12.361.6002.2396.5294 - CONSERVAÇÃO DAS ESTRUTURAS FÍSICAS DE EDIFICAÇÕES PÚBLICAS-ENSINO FUNDAMENTAL-SE-DISTRITO FEDERAL </t>
  </si>
  <si>
    <t xml:space="preserve">12.361.6002.8502.0015 - ADMINISTRAÇÃO DE PESSOAL-PROFISSIONAIS DO ENSINO FUNDAMENTAL DA REDE PÚBLICA - FUNDEB-DISTRITO FEDERAL </t>
  </si>
  <si>
    <t xml:space="preserve">12.361.6002.8502.6977 - ADMINISTRAÇÃO DE PESSOAL-PROFISSIONAIS DO ENSINO FUNDAMENTAL - SE-DISTRITO FEDERAL </t>
  </si>
  <si>
    <t xml:space="preserve">12.362.6002.2396.5295 - CONSERVAÇÃO DAS ESTRUTURAS FÍSICAS DE EDIFICAÇÕES PÚBLICAS-ENSINO MÉDIO-SE-DISTRITO FEDERAL </t>
  </si>
  <si>
    <t xml:space="preserve">12.362.6002.8502.0038 - ADMINISTRAÇÃO DE PESSOAL-PROFISSIONAIS DO ENSINO MÉDIO -SE-DISTRITO FEDERAL </t>
  </si>
  <si>
    <t xml:space="preserve">12.362.6002.8502.6978 - ADMINISTRAÇÃO DE PESSOAL-PROFISSIONAIS DO ENSINO MÉDIO DA REDE PÚBLICA - FUNDEB-DISTRITO FEDERAL </t>
  </si>
  <si>
    <t xml:space="preserve">12.363.6002.2396.5296 - CONSERVAÇÃO DAS ESTRUTURAS FÍSICAS DE EDIFICAÇÕES PÚBLICAS-EDUCAÇÃO PROFISSIONAL-SE-DISTRITO FEDERAL </t>
  </si>
  <si>
    <t xml:space="preserve">12.363.6002.8502.0039 - ADMINISTRAÇÃO DE PESSOAL-EDUCAÇÃO PROFISSIONAL - REDE PÚBLICA - SE-DISTRITO FEDERAL </t>
  </si>
  <si>
    <t xml:space="preserve">12.363.6002.8502.6979 - ADMINISTRAÇÃO DE PESSOAL-PROFISSIONAIS DA EDUCAÇÃO DA REDE PÚBLICA - FUNDEB-DISTRITO FEDERAL </t>
  </si>
  <si>
    <t xml:space="preserve">12.365.6002.2396.5297 - CONSERVAÇÃO DAS ESTRUTURAS FÍSICAS DE EDIFICAÇÕES PÚBLICAS-EDUCAÇÃO INFANTIL-CRECHE-SE-DISTRITO FEDERAL </t>
  </si>
  <si>
    <t xml:space="preserve">12.365.6002.2396.5298 - CONSERVAÇÃO DAS ESTRUTURAS FÍSICAS DE EDIFICAÇÕES PÚBLICAS-EDUCAÇÃO INFANTIL - PRE-ESCOLA-SE-DISTRITO FEDERAL </t>
  </si>
  <si>
    <t xml:space="preserve">12.365.6002.8502.8842 - ADMINISTRAÇÃO DE PESSOAL-EDUCAÇÃO INFANTIL-CRECHE - SE-DISTRITO FEDERAL </t>
  </si>
  <si>
    <t xml:space="preserve">12.365.6002.8502.8843 - ADMINISTRAÇÃO DE PESSOAL-EDUCAÇÃO INFANTIL-PRÉ-ESCOLA - SE-DISTRITO FEDERAL </t>
  </si>
  <si>
    <t xml:space="preserve">12.365.6002.8502.8848 - ADMINISTRAÇÃO DE PESSOAL-PROFISSIONAIS DA EDUCAÇÃO INFANTIL-CRECHE - FUNDEB-DISTRITO FEDERAL </t>
  </si>
  <si>
    <t xml:space="preserve">12.365.6002.8502.8849 - ADMINISTRAÇÃO DE PESSOAL-PROFISSIONAIS DA EDUCAÇÃO INFANTIL - PRÉ-ESCOLA - FUNDEB-DISTRITO FEDERAL </t>
  </si>
  <si>
    <t xml:space="preserve">12.367.6002.2396.5300 - CONSERVAÇÃO DAS ESTRUTURAS FÍSICAS DE EDIFICAÇÕES PÚBLICAS-ENSINO ESPECIAL-SE-DISTRITO FEDERAL </t>
  </si>
  <si>
    <t xml:space="preserve">12.367.6002.8502.8845 - ADMINISTRAÇÃO DE PESSOAL-EDUCAÇÃO ESPECIAL-SE-DISTRITO FEDERAL </t>
  </si>
  <si>
    <t xml:space="preserve">12.367.6002.8502.8857 - ADMINISTRAÇÃO DE PESSOAL-PROFISSIONAIS DA EDUCAÇÃO ESPECIAL - FUNDEB-DISTRITO FEDERAL </t>
  </si>
  <si>
    <t xml:space="preserve">14.243.6002.2579.0019 - MANUTENÇÃO E FUNCIONAMENTO DE CONSELHO-FUNDO DOS DIREITOS DA CRIANÇA E DO ADOLESCENTE-DISTRITO FEDERAL </t>
  </si>
  <si>
    <t>IV.b) 6202 - BRASÍLIA SAUDÁVEL</t>
  </si>
  <si>
    <t>TOTAL=(IV.a+IV.b+IV.c+IV.d+IV.e+IV.f)</t>
  </si>
  <si>
    <t>EXERCÍCIO ANALISADO: 2017</t>
  </si>
  <si>
    <t>V.a) 6002 - GESTÃO, MANUTENÇÃO E SERVIÇOS AO ESTADO - SOCIAL</t>
  </si>
  <si>
    <t xml:space="preserve">V.b) 6202 - BRASÍLIA SAUDÁVEL </t>
  </si>
  <si>
    <t>V.c) 6211 - DIREITOS HUMANOS E CIDADANIA</t>
  </si>
  <si>
    <t>V.d) 6217 - SEGURANÇA PÚBLICA COM CIDADANIA</t>
  </si>
  <si>
    <t xml:space="preserve">V.e) 6221 - EDUCA MAIS BRASÍLIA </t>
  </si>
  <si>
    <t xml:space="preserve">V.f) 6228 - FAMÍLIAS FORTES </t>
  </si>
  <si>
    <t>TOTAL=(V.a+V.b+V.c+V.d+V.e+V.f)</t>
  </si>
  <si>
    <t xml:space="preserve">   VI.a) EXERCICIO ANTERIOR: 2016</t>
  </si>
  <si>
    <t xml:space="preserve">   VI.b) EXERCICIO ANALISADO: 2017</t>
  </si>
  <si>
    <t xml:space="preserve">   VII.a) EXERCICIO ANTERIOR: 2016</t>
  </si>
  <si>
    <t xml:space="preserve">   VII.b) EXERCICIO ANALISADO: 2017</t>
  </si>
  <si>
    <t xml:space="preserve">   I.a) EXERCICIO ANTERIOR: 2016</t>
  </si>
  <si>
    <t xml:space="preserve">   I.b) EXERCICIO ANALISADO: 2017</t>
  </si>
  <si>
    <t xml:space="preserve">  II.a) EXERCICIO ANTERIOR: 2016</t>
  </si>
  <si>
    <t xml:space="preserve">  II.b) EXERCICIO ANALISADO: 2017</t>
  </si>
  <si>
    <t xml:space="preserve">   III.a) EXERCICIO ANTERIOR: 2016</t>
  </si>
  <si>
    <t xml:space="preserve">  III.b) EXERCICIO ANALISADO: 2017</t>
  </si>
  <si>
    <t xml:space="preserve">IV.a) 6002-GESTÃO, MANUTENÇÃO E SERVIÇOS AO ESTADO - SOCIAL    </t>
  </si>
  <si>
    <t xml:space="preserve">10.301.6202.4133.0001 - ATENÇÃO INTEGRAL À SAÚDE DE ADOLESCENTES EM MEDIDAS SOCIOEDUCATIVAS EM REGIME FECHADO-ADOLESCENTES EM RISCO PESSOAL E SOCIAL SES-DISTRITO FEDERAL </t>
  </si>
  <si>
    <t xml:space="preserve">10.302.6202.3141.2696 - AMPLIAÇÃO DE UNIDADES DE ATENÇÃO ESPECIALIZADA EM SAÚDE-BLOCO II DO HOSPITAL DA CRIANÇA DE BRASÍLIA/HCB-SES- PLANO PILOTO . </t>
  </si>
  <si>
    <t xml:space="preserve">10.302.6202.3225.0006 - CONSTRUÇÃO DE UNIDADES DE ATENÇÃO EM SAÚDE MENTAL-CAPSI-SES- CEILÂNDIA </t>
  </si>
  <si>
    <t xml:space="preserve">12.363.6202.2119.0001 - DESENVOLVIMENTO DE CURSOS DE EDUCAÇÃO PROFISSIONAL-ESCOLA TÉCNICA DE SAÚDE DE BRASÍLIA - FEPECS- PLANO PILOTO </t>
  </si>
  <si>
    <t>IV.c) 6203-GESTÃO PARA RESULTADOS</t>
  </si>
  <si>
    <t xml:space="preserve">06.181.6217.2340.0001 - BOMBEIRO MIRIM-CBMDF-DISTRITO FEDERAL </t>
  </si>
  <si>
    <t xml:space="preserve">14.243.6217.2205.5313 - ENFRENTAMENTO DAS VIOLAÇÕES DE DIREITOS DE CRIANÇAS E ADOLESCENTES--DISTRITO FEDERAL </t>
  </si>
  <si>
    <t xml:space="preserve">14.243.6217.2412.0001 - MANUTENÇÃO E FUNCIONAMENTO DO CENTRO DE ATENDIMENTO INTEGRADO A CRIANÇAS VÍTIMAS DE VIOLÊNCIA SEXUAL--DISTRITO FEDERAL </t>
  </si>
  <si>
    <t xml:space="preserve">14.243.6217.2783.0001 - PROMOÇÃO DOS DIREITOS DA PRIMEIRA INFÂNCIA-SECRETARIA DE POLÍTICAS PARA CRIANÇAS, ADOLESCENTES E JUVENTUDE-DISTRITO FEDERAL </t>
  </si>
  <si>
    <t xml:space="preserve">14.243.6217.3080.0001 - CONSTRUÇÃO DO CENTRO DE ATENDIMENTO INTEGRADO A CRIANÇAS E ADOLESCENTES VÍTIMAS DE VIOLÊNCIA SEXUAL-SECRETARIA DE POLÍTICAS PARA CRIANÇAS, ADOLESCENTES E JUVENTUDE-DISTRITO FEDERAL </t>
  </si>
  <si>
    <t xml:space="preserve">14.243.6217.3269.0001 - IMPLANTAÇÃO DO CENTRO DE ATENDIMENTO INTEGRADO A CRIANÇAS E ADOLESCENTES VÍTIMAS DE VIOLÊNCIA SEXUAL--DISTRITO FEDERAL </t>
  </si>
  <si>
    <t xml:space="preserve">14.243.6217.3678.0103 - REALIZAÇÃO DE EVENTOS-SECRETARIA DE POLÍTICAS PARA CRIANÇAS, ADOLESCENTES E JUVENTUDE-DISTRITO FEDERAL </t>
  </si>
  <si>
    <t xml:space="preserve">14.243.6217.3711.6175 - REALIZAÇÃO DE ESTUDOS E PESQUISAS-SECRETARIA DE POLÍTICAS PARA CRIANÇAS, ADOLESCENTES E JUVENTUDE-DISTRITO FEDERAL </t>
  </si>
  <si>
    <t>IV.d) 6217-SEGURANÇA PÚBLICA COM CIDADANIA</t>
  </si>
  <si>
    <t>IV.e) 6221-EDUCA MAIS BRASÍLIA</t>
  </si>
  <si>
    <t xml:space="preserve">12.361.6221.1968.2512 - ELABORAÇÃO DE PROJETOS-ENSINO FUNDAMENTAL - SE-DISTRITO FEDERAL </t>
  </si>
  <si>
    <t xml:space="preserve">12.361.6221.2160.0001 - MANUTENÇÃO DAS ATIVIDADES DE EDUCAÇÃO FÍSICA-REDE PÚBLICA - SE-DISTRITO FEDERAL </t>
  </si>
  <si>
    <t xml:space="preserve">12.361.6221.2389.0001 - MANUTENÇÃO DO ENSINO FUNDAMENTAL-REDE PÚBLICA - SE-DISTRITO FEDERAL </t>
  </si>
  <si>
    <t xml:space="preserve">12.361.6221.2389.0002 - MANUTENÇÃO DO ENSINO FUNDAMENTAL-SWAP - FUNDEB-DISTRITO FEDERAL </t>
  </si>
  <si>
    <t xml:space="preserve">12.361.6221.2446.0001 - CARTÃO MATERIAL ESCOLAR-ENSINO FUNDAMENTAL - SE-DISTRITO FEDERAL </t>
  </si>
  <si>
    <t xml:space="preserve">12.361.6221.2964.0001 - ALIMENTAÇÃO ESCOLAR-ALUNOS DO ENSINO FUNDAMENTAL - SE-DISTRITO FEDERAL </t>
  </si>
  <si>
    <t xml:space="preserve">12.361.6221.3023.0038 - PROGRAMA DE ACELERAÇÃO DO CRESCIMENTO - PAC-CONSTRUÇÃO E REFORMA DE QUADRAS ESPORTIVAS NAS UNIDADES DE ENSINO FUNDAMENTAL - SE-DISTRITO FEDERAL </t>
  </si>
  <si>
    <t xml:space="preserve">12.361.6221.3023.3874 - PROGRAMA DE ACELERAÇÃO DO CRESCIMENTO - PAC-COBERTURA DE QUADRAS ESPORTIVAS ESCOLARES DO ENSINO FUNDAMENTAL-SE-DISTRITO FEDERAL </t>
  </si>
  <si>
    <t xml:space="preserve">12.361.6221.3232.2712 - AMPLIAÇÃO DE UNIDADES DE ENSINO FUNDAMENTAL-CONSTRUÇÃO DE QUADRA POLIESPORTIVA NA ESCOLA CLASSE 501 - SE- SAMAMBAIA </t>
  </si>
  <si>
    <t xml:space="preserve">12.361.6221.3232.3901 - AMPLIAÇÃO DE UNIDADES DE ENSINO FUNDAMENTAL-SE-DISTRITO FEDERAL </t>
  </si>
  <si>
    <t xml:space="preserve">12.361.6221.3235.0013 - RECONSTRUÇÃO DE UNIDADES DE ENSINO FUNDAMENTAL-ESCOLA CLASSE - SE- RIACHO FUNDO </t>
  </si>
  <si>
    <t xml:space="preserve">12.361.6221.3235.2716 - RECONSTRUÇÃO DE UNIDADES DE ENSINO FUNDAMENTAL-CONSTRUÇÃO DE SL. DE AULA NA ESC. CLAS. CACHOEIRIN-SE- SÃO SEBASTIÃO </t>
  </si>
  <si>
    <t xml:space="preserve">12.361.6221.3235.2718 - RECONSTRUÇÃO DE UNIDADES DE ENSINO FUNDAMENTAL-CENTRO DE ENSINO FUNDAMENTAL - VILA PLANALTO - SE- PLANO PILOTO </t>
  </si>
  <si>
    <t xml:space="preserve">12.361.6221.3235.2725 - RECONSTRUÇÃO DE UNIDADES DE ENSINO FUNDAMENTAL-ESCOLA CLASSE 01 DA ESTRUTURAL-SE- GUARÁ </t>
  </si>
  <si>
    <t xml:space="preserve">12.361.6221.3236.0003 - REFORMA DE UNIDADES DE ENSINO FUNDAMENTAL-REDE PÚBLICA - SE- PLANO PILOTO . </t>
  </si>
  <si>
    <t xml:space="preserve">12.361.6221.3236.5502 - REFORMA DE UNIDADES DE ENSINO FUNDAMENTAL-ESCOLA CLASSE MENINOS E MENINAS DO PARQUE - SE-DISTRITO FEDERAL </t>
  </si>
  <si>
    <t xml:space="preserve">12.361.6221.3236.5504 - REFORMA DE UNIDADES DE ENSINO FUNDAMENTAL-ESCOLA DE MÚSICA DE BRASÍLIA - SE- PLANO PILOTO </t>
  </si>
  <si>
    <t xml:space="preserve">12.361.6221.3236.5505 - REFORMA DE UNIDADES DE ENSINO FUNDAMENTAL-ESCOLA DO PARQUE DA CIDADE/PROEM - SE- PLANO PILOTO </t>
  </si>
  <si>
    <t xml:space="preserve">12.361.6221.3236.5508 - REFORMA DE UNIDADES DE ENSINO FUNDAMENTAL-ESCOLA PARQUE 304 NORTE - SE- PLANO PILOTO </t>
  </si>
  <si>
    <t xml:space="preserve">12.361.6221.3236.5510 - REFORMA DE UNIDADES DE ENSINO FUNDAMENTAL-CEF CASEB - SE- PLANO PILOTO </t>
  </si>
  <si>
    <t xml:space="preserve">12.361.6221.3632.0001 - SAÚDE ESCOLAR-ENSINO FUNDAMENTAL - SE-DISTRITO FEDERAL </t>
  </si>
  <si>
    <t xml:space="preserve">12.361.6221.4976.0002 - TRANSPORTE DE ALUNOS-ENSINO FUNDAMENTAL - SE-DISTRITO FEDERAL </t>
  </si>
  <si>
    <t xml:space="preserve">12.361.6221.5924.9316 - CONSTRUÇÃO DE UNIDADES DO ENSINO FUNDAMENTAL-REDE PÚBLICA - SE-DISTRITO FEDERAL </t>
  </si>
  <si>
    <t xml:space="preserve">12.361.6221.5924.9320 - CONSTRUÇÃO DE UNIDADES DO ENSINO FUNDAMENTAL-ESCOLA CLASSE EM ITAPOÃ-SE- PARANOÁ </t>
  </si>
  <si>
    <t xml:space="preserve">12.361.6221.5924.9322 - CONSTRUÇÃO DE UNIDADES DO ENSINO FUNDAMENTAL-JARDINS MANGUEIRAL-SE- SÃO SEBASTIÃO </t>
  </si>
  <si>
    <t xml:space="preserve">12.362.6221.1755.0001 - PROGRAMA NACIONAL DE ACESSO AO ENSINO TECNICO E EMPREGO - PRONATEC-PRONATEC-SE-DISTRITO FEDERAL </t>
  </si>
  <si>
    <t xml:space="preserve">12.362.6221.1968.2513 - ELABORAÇÃO DE PROJETOS-ENSINO MÉDIO - SE-DISTRITO FEDERAL </t>
  </si>
  <si>
    <t xml:space="preserve">12.362.6221.2390.0001 - MANUTENÇÃO DO ENSINO MÉDIO-REDE PÚBLICA -SE-DISTRITO FEDERAL </t>
  </si>
  <si>
    <t xml:space="preserve">12.362.6221.2390.3115 - MANUTENÇÃO DO ENSINO MÉDIO-SWAP - FUNDEB-DISTRITO FEDERAL </t>
  </si>
  <si>
    <t xml:space="preserve">12.362.6221.2446.0002 - CARTÃO MATERIAL ESCOLAR-ENSINO MÉDIO - SE-DISTRITO FEDERAL </t>
  </si>
  <si>
    <t xml:space="preserve">12.362.6221.2964.0004 - ALIMENTAÇÃO ESCOLAR-ALUNOS DO ENSINO MÉDIO (LEI Nº 4.121/08) - SE-DISTRITO FEDERAL </t>
  </si>
  <si>
    <t xml:space="preserve">12.362.6221.3023.0039 - PROGRAMA DE ACELERAÇÃO DO CRESCIMENTO - PAC-CONSTRUÇÃO E REFORMA DE QUADRAS ESPORTIVA NAS UNIDADES DE ENSINO MÉDIO - SE-DISTRITO FEDERAL </t>
  </si>
  <si>
    <t xml:space="preserve">12.362.6221.3023.3875 - PROGRAMA DE ACELERAÇÃO DO CRESCIMENTO - PAC-COBERTURA DE QUADRAS ESPORTIVAS ESCOLARES - ENSINO MÉDIO - SE-DISTRITO FEDERAL </t>
  </si>
  <si>
    <t xml:space="preserve">12.362.6221.3231.2710 - AMPLIAÇÃO DE UNIDADES DE ENSINO MÉDIO-SE-DISTRITO FEDERAL </t>
  </si>
  <si>
    <t xml:space="preserve">12.362.6221.3237.0003 - REFORMA DE UNIDADES DE ENSINO MÉDIO-REDE PÚBLICA - SE- PLANO PILOTO . </t>
  </si>
  <si>
    <t xml:space="preserve">12.362.6221.3237.0005 - REFORMA DE UNIDADES DE ENSINO MÉDIO-CENTRO DE ENSINO MÉDIO 10-SE- CEILÂNDIA </t>
  </si>
  <si>
    <t xml:space="preserve">12.362.6221.3237.5365 - REFORMA DE UNIDADES DE ENSINO MÉDIO-CEM ELEFANTE BRANCO - SE- PLANO PILOTO . </t>
  </si>
  <si>
    <t xml:space="preserve">12.362.6221.3241.0003 - RECONSTRUÇÃO DE UNIDADES DE ENSINO MÉDIO-SE- GAMA </t>
  </si>
  <si>
    <t xml:space="preserve">12.362.6221.3241.0004 - RECONSTRUÇÃO DE UNIDADES DE ENSINO MÉDIO-CED CASA GRANDE-SE- GAMA </t>
  </si>
  <si>
    <t xml:space="preserve">12.362.6221.3272.9328 - CONSTRUÇÃO DE UNIDADES DO ENSINO MÉDIO-REDE PÚBLICA - SE- SÃO SEBASTIÃO </t>
  </si>
  <si>
    <t xml:space="preserve">12.362.6221.3272.9332 - CONSTRUÇÃO DE UNIDADES DO ENSINO MÉDIO-CENTRO EDUCACIONAL CASA GRANDE-SE-DISTRITO FEDERAL </t>
  </si>
  <si>
    <t xml:space="preserve">12.362.6221.3272.9333 - CONSTRUÇÃO DE UNIDADES DO ENSINO MÉDIO-JARDIM MANGUEIRAL-SE- SÃO SEBASTIÃO </t>
  </si>
  <si>
    <t xml:space="preserve">12.362.6221.3632.0002 - SAÚDE ESCOLAR-ENSINO MÉDIO - SE-DISTRITO FEDERAL </t>
  </si>
  <si>
    <t xml:space="preserve">12.362.6221.4976.9534 - TRANSPORTE DE ALUNOS-ENSINO MÉDIO - SE-DISTRITO FEDERAL </t>
  </si>
  <si>
    <t xml:space="preserve">12.362.6221.5023.9525 - CONSTRUÇÃO DE UNIDADE DE ENSINO-CENTROS INTERESCOLARES DE LÍNGUAS/CIL - SE-DISTRITO FEDERAL </t>
  </si>
  <si>
    <t xml:space="preserve">12.363.6221.2391.0001 - MANUTENÇÃO DA EDUCAÇÃO PROFISSIONAL-REDE PÚBLICA - SE-DISTRITO FEDERAL </t>
  </si>
  <si>
    <t xml:space="preserve">12.363.6221.2391.0003 - MANUTENÇÃO DA EDUCAÇÃO PROFISSIONAL-AQUISIÇÃO DE INSTRUMENTOS MUSICAIS PARA ESCOLA DE MÚSICA DE BRASÍLIA-SE- PLANO PILOTO . </t>
  </si>
  <si>
    <t xml:space="preserve">12.363.6221.3023.3876 - PROGRAMA DE ACELERAÇÃO DO CRESCIMENTO - PAC-COBERTURA DE QUADRAS ESPORTIVAS ESCOLARES - EDUCAÇÃO PROFISSIONAL - SE-DISTRITO FEDERAL </t>
  </si>
  <si>
    <t xml:space="preserve">12.363.6221.3234.2929 - CONSTRUÇÃO DE UNIDADES DE ENSINO PROFISSIONALIZANTE-ESCOLAS TÉCNICAS PROFISSIONALIZANTES - SE-DISTRITO FEDERAL </t>
  </si>
  <si>
    <t xml:space="preserve">12.363.6221.3482.0001 - AMPLIAÇÃO DE UNIDADES DE ENSINO PROFISSIONALIZANTE-SE-DISTRITO FEDERAL </t>
  </si>
  <si>
    <t xml:space="preserve">12.365.6221.1968.2516 - ELABORAÇÃO DE PROJETOS-UNIDADES DE EDUCAÇÃO INFANTIL-CRECHE-SE-DISTRITO FEDERAL </t>
  </si>
  <si>
    <t xml:space="preserve">12.365.6221.2388.4379 - MANUTENÇÃO DA EDUCAÇÃO INFANTIL-CRECHE - SE-DISTRITO FEDERAL </t>
  </si>
  <si>
    <t xml:space="preserve">12.365.6221.2388.4380 - MANUTENÇÃO DA EDUCAÇÃO INFANTIL-UNIDIDADES DE ENSINO PRÉ-ESCOLA - SE-DISTRITO FEDERAL </t>
  </si>
  <si>
    <t xml:space="preserve">12.365.6221.2442.0001 - CARTÃO CRECHE-AUXÍLIO PRÉ-ESCOLA-SE-DISTRITO FEDERAL </t>
  </si>
  <si>
    <t xml:space="preserve">12.365.6221.2964.9316 - ALIMENTAÇÃO ESCOLAR-EDUCAÇÃO INFANTIL PRÉ ESCOLA - SE-DISTRITO FEDERAL </t>
  </si>
  <si>
    <t xml:space="preserve">12.365.6221.2964.9317 - ALIMENTAÇÃO ESCOLAR-EDUCAÇÃO INFANTIL - CRECHE - SE-DISTRITO FEDERAL </t>
  </si>
  <si>
    <t xml:space="preserve">12.365.6221.3230.2708 - AMPLIAÇÃO DE UNIDADES DE EDUCAÇÃO INFANTIL-EDUCAÇÃO INFANTIL PRÉ ESCOLA - SE-DISTRITO FEDERAL </t>
  </si>
  <si>
    <t xml:space="preserve">12.365.6221.3238.2733 - REFORMA DE UNIDADES DE EDUCAÇÃO INFANTIL-CRECHE - SE-DISTRITO FEDERAL </t>
  </si>
  <si>
    <t xml:space="preserve">12.365.6221.3271.9354 - CONSTRUÇÃO DE UNIDADES DA EDUCAÇÃO INFANTIL-CRECHE- PAC2 -SE-DISTRITO FEDERAL </t>
  </si>
  <si>
    <t xml:space="preserve">12.365.6221.3271.9359 - CONSTRUÇÃO DE UNIDADES DA EDUCAÇÃO INFANTIL-JARDINS MANGUEIRAL-SE- SÃO SEBASTIÃO </t>
  </si>
  <si>
    <t xml:space="preserve">12.365.6221.3632.0004 - SAÚDE ESCOLAR-EDUCAÇÃO INFANTIL PRÉ-ESCOLA - SE-DISTRITO FEDERAL </t>
  </si>
  <si>
    <t xml:space="preserve">12.365.6221.4976.9535 - TRANSPORTE DE ALUNOS-EDUCAÇÃO INFANTIL PRÉ-ESCOLA - SE-DISTRITO FEDERAL </t>
  </si>
  <si>
    <t xml:space="preserve">12.367.6221.2393.0001 - MANUTENÇÃO DA EDUCAÇÃO ESPECIAL-REDE PÚBLICA - SE-DISTRITO FEDERAL </t>
  </si>
  <si>
    <t xml:space="preserve">12.367.6221.2964.9319 - ALIMENTAÇÃO ESCOLAR-EDUCAÇÃO ESPECIAL - SE-DISTRITO FEDERAL </t>
  </si>
  <si>
    <t xml:space="preserve">12.367.6221.3023.0069 - PROGRAMA DE ACELERAÇÃO DO CRESCIMENTO - PAC-CONSTRUÇÃO E REFORMA DE QUADRAS ESPORTIVAS NAS UNIDADES DE ENSINO ESPECIAL - SE-DISTRITO FEDERAL </t>
  </si>
  <si>
    <t xml:space="preserve">12.367.6221.3023.3877 - PROGRAMA DE ACELERAÇÃO DO CRESCIMENTO - PAC-COBERTURA DE QUADRAS ESPORTIVAS ESCOLARES - ENSINO ESPECIAL - SE-DISTRITO FEDERAL </t>
  </si>
  <si>
    <t xml:space="preserve">12.367.6221.4976.9537 - TRANSPORTE DE ALUNOS-UNIDADES DA EDUCAÇÃO ESPECIAL - SE-DISTRITO FEDERAL </t>
  </si>
  <si>
    <t xml:space="preserve">12.367.6221.5051.0002 - REFORMA DE UNIDADES DO ENSINO ESPECIAL-REDE PÚBLICA - SE-DISTRITO FEDERAL </t>
  </si>
  <si>
    <t xml:space="preserve">12.367.6221.5112.0003 - CONSTRUÇÃO DE UNIDADES DO ENSINO ESPECIAL-SE-DISTRITO FEDERAL </t>
  </si>
  <si>
    <t xml:space="preserve">15.365.6221.3271.9347 - CONSTRUÇÃO DE UNIDADES DA EDUCAÇÃO INFANTIL-CRECHES PRÓ-MORADIA CEF- RECANTO DAS EMAS </t>
  </si>
  <si>
    <t>IV.f) 6228-FAMÍLIAS FORTES</t>
  </si>
  <si>
    <t xml:space="preserve">08.243.6228.4118.0005 - ACOLHIMENTO INSTITUCIONAL-PSE - ACOLHIMENTO CRIANÇA E ADOLESCENTE-DISTRITO FEDERAL </t>
  </si>
  <si>
    <t xml:space="preserve">08.243.6228.4118.0006 - ACOLHIMENTO INSTITUCIONAL-PSE- ACOLHIMENTO CRIANÇA E ADOLESCENTE- RECONV-DISTRITO FEDERAL </t>
  </si>
  <si>
    <t xml:space="preserve">08.243.6228.4156.0001 - ACOLHIMENTO EM FAMÍLIA ACOLHEDORA-PSE - FUNDO DE ASSISTÊNCIA SOCIAL DO-DISTRITO FEDERAL </t>
  </si>
  <si>
    <t xml:space="preserve">08.243.6228.4185.0003 - CONVIVÊNCIA E FORTALECIMENTO DE VÍNCULOS - SCFV-PSB - 06 A 17 ANOS - RECONV-DISTRITO FEDERAL </t>
  </si>
  <si>
    <t xml:space="preserve">08.243.6228.4185.0006 - CONVIVÊNCIA E FORTALECIMENTO DE VÍNCULOS - SCFV-CAMINHOS DA CIDADANIA - FUNDO DE ASSISTÊNCIA SOCIAL DO-DISTRITO FEDERAL </t>
  </si>
  <si>
    <t xml:space="preserve">14.243.6228.1754.0001 - REFORMA DE UNIDADES DE ATENDIMENTO À CRIANÇA, AO ADOLESCENTE E SEUS FAMILIARES.-CONSELHOS TUTELARES DO-DISTRITO FEDERAL </t>
  </si>
  <si>
    <t xml:space="preserve">14.243.6228.1754.0002 - REFORMA DE UNIDADES DE ATENDIMENTO À CRIANÇA, AO ADOLESCENTE E SEUS FAMILIARES.-CENTRO DE ATENDIMENTO INTEGRADO A CRIANÇA E ADOLESCENTE --DISTRITO FEDERAL </t>
  </si>
  <si>
    <t xml:space="preserve">14.243.6228.1825.0004 - CONSTRUÇÃO DE UNIDADES DO SISTEMA SOCIOEDUCATIVO-SECRETARIA DE POLÍTICAS PARA CRIANÇAS, ADOLESCENTES E JUVENTUDE-DISTRITO FEDERAL </t>
  </si>
  <si>
    <t xml:space="preserve">14.243.6228.1825.0005 - CONSTRUÇÃO DE UNIDADES DO SISTEMA SOCIOEDUCATIVO-DO- GAMA </t>
  </si>
  <si>
    <t xml:space="preserve">14.243.6228.2102.9722 - ASSISTÊNCIA AOS ADOLESCENTES EM RISCO PESSOAL E SOCIAL-FUNDO DOS DIREITOS DA CRIANÇA E DO ADOLESCENTE-DISTRITO FEDERAL </t>
  </si>
  <si>
    <t xml:space="preserve">14.243.6228.2461.0001 - APOIO ÀS AÇÕES INTERSETORIAIS DE PROTEÇÃO ESPECIAL DE CRIANÇAS E ADOLESCENTES-PROGRAMA DE PROTEÇÃO A CRIANÇAS E ADOLESCENTES AMEAÇADOS DE MORTE --DISTRITO FEDERAL </t>
  </si>
  <si>
    <t xml:space="preserve">14.243.6228.2461.1955 - APOIO ÀS AÇÕES INTERSETORIAIS DE PROTEÇÃO ESPECIAL DE CRIANÇAS E ADOLESCENTES-VIRA VIDA-DISTRITO FEDERAL </t>
  </si>
  <si>
    <t xml:space="preserve">14.243.6228.2461.1958 - APOIO ÀS AÇÕES INTERSETORIAIS DE PROTEÇÃO ESPECIAL DE CRIANÇAS E ADOLESCENTES-FUNDO DOS DIREITOS DA CRIANÇA E DO ADOLESCENTE-DISTRITO FEDERAL </t>
  </si>
  <si>
    <t xml:space="preserve">14.243.6228.2579.0012 - MANUTENÇÃO E FUNCIONAMENTO DE CONSELHO-SECRETARIA DE POLÍTICAS PARA CRIANÇAS, ADOLESCENTES E JUVENTUDE-DISTRITO FEDERAL </t>
  </si>
  <si>
    <t xml:space="preserve">14.243.6228.2754.0001 - PROGRAMA RENDA JOVEM CIDADANIA-SECRETARIA DE POLÍTICAS PARA CRIANÇAS, ADOLESCENTES E JUVENTUDE-DISTRITO FEDERAL </t>
  </si>
  <si>
    <t xml:space="preserve">14.243.6228.2794.9728 - ASSISTÊNCIA AO JOVEM-SECRETARIA DE ESTADO DE POLÍTICAS PARA CRIANÇAS, ADOLESCENTES E JUVENTUDE-DISTRITO FEDERAL </t>
  </si>
  <si>
    <t xml:space="preserve">14.243.6228.2794.9731 - ASSISTÊNCIA AO JOVEM-PROGRAMA JOVEM CANDANGO-DISTRITO FEDERAL </t>
  </si>
  <si>
    <t xml:space="preserve">14.243.6228.3009.0001 - CONSTRUÇÃO DE SEDE DE CONSELHO-SECRETARIA DE POLÍTICAS PARA CRIANÇAS, ADOLESCENTES E JUVENTUDE-DISTRITO FEDERAL </t>
  </si>
  <si>
    <t xml:space="preserve">14.243.6228.3079.0001 - IMPLANTAÇÃO DA ESCOLA DE CONSELHOS-SECRETARIA DE POLÍTICAS PARA CRIANÇAS, ADOLESCENTES E JUVENTUDE-DISTRITO FEDERAL </t>
  </si>
  <si>
    <t xml:space="preserve">14.243.6228.3079.0002 - IMPLANTAÇÃO DA ESCOLA DE CONSELHOS-FUNDO DOS DIREITOS DA CRIANÇA E DO ADOLESCENTE-DISTRITO FEDERAL </t>
  </si>
  <si>
    <t xml:space="preserve">14.243.6228.3177.0001 - CONSTRUÇÃO DE UNIDADES DE ATENDIMENTO À JUVENTUDE-SECRETARIA DE POLÍTICAS PARA CRIANÇAS, ADOLESCENTES E JUVENTUDE-DISTRITO FEDERAL </t>
  </si>
  <si>
    <t xml:space="preserve">14.243.6228.3233.5779 - IMPLANTAÇÃO DAS UNIDADES DE ATENDIMENTO À JUVENTUDE-SECRETARIA DE POLÍTICAS PARA CRIANÇAS, ADOLESCENTES E JUVENTUDE-DISTRITO FEDERAL </t>
  </si>
  <si>
    <t xml:space="preserve">14.243.6228.3269.0002 - IMPLANTAÇÃO DO CENTRO DE ATENDIMENTO INTEGRADO A CRIANÇAS E ADOLESCENTES VÍTIMAS DE VIOLÊNCIA SEXUAL-FUNDO DOS DIREITOS DA CRIANÇA E DO ADOLESCENTE-DISTRITO FEDERAL </t>
  </si>
  <si>
    <t xml:space="preserve">14.243.6228.3270.0001 - REFORMA DAS UNIDADES DE ATENDIMENTO À JUVENTUDE-SECRETARIA DE POLÍTICAS PARA CRIANÇAS, ADOLESCENTES E JUVENTUDE-DISTRITO FEDERAL </t>
  </si>
  <si>
    <t xml:space="preserve">14.243.6228.3487.0001 - AMPLIAÇÃO E MANUTENÇÃO DAS AÇÕES DO REGIME SOCIOEDUCATIVO-FUNDO DOS DIREITOS DA CRIANÇA E DO ADOLESCENTE-DISTRITO FEDERAL </t>
  </si>
  <si>
    <t xml:space="preserve">14.243.6228.3678.2714 - REALIZAÇÃO DE EVENTOS-FUNDO DOS DIREITOS DA CRIANÇA E DO ADOLESCENTE-DISTRITO FEDERAL </t>
  </si>
  <si>
    <t xml:space="preserve">14.243.6228.3711.6183 - REALIZAÇÃO DE ESTUDOS E PESQUISAS-FUNDO DOS DIREITOS DA CRIANÇA E DO ADOLESCENTE-DISTRITO FEDERAL </t>
  </si>
  <si>
    <t xml:space="preserve">14.243.6228.4072.0005 - MANUTENÇÃO E FUNCIONAMENTO DAS UNIDADES DE ATENDIMENTO À JUVENTUDE-SECRETARIA DE POLÍTICAS PARA CRIANÇAS, ADOLESCENTES E JUVENTUDE-DISTRITO FEDERAL </t>
  </si>
  <si>
    <t xml:space="preserve">14.243.6228.4089.5754 - CAPACITAÇÃO DE PESSOAS-CAPACITAÇÃO DE SOCIOEDUCANDOS E ACOMPANHAMENTO DE EGRESSOS DO SISTEMA SOCIOEDUCATIVO-DISTRITO FEDERAL </t>
  </si>
  <si>
    <t xml:space="preserve">14.243.6228.4091.5831 - APOIO A PROJETOS-SECRETARIA DE POLÍTICAS PARA CRIANÇAS, ADOLESCENTES E JUVENTUDE-DISTRITO FEDERAL </t>
  </si>
  <si>
    <t xml:space="preserve">14.243.6228.4217.0001 - MANUTENÇÃO DO SISTEMA SOCIOEDUCATIVO-SECRETARIA DE POLÍTICAS PARA CRIANÇAS, ADOLESCENTES E JUVENTUDE-DISTRITO FEDERAL </t>
  </si>
  <si>
    <t xml:space="preserve">14.243.6228.5004.0001 - REFORMA DE UNIDADES DO SISTEMA SOCIOEDUCATIVO-SECRETARIA DE POLÍTICAS PARA CRIANÇAS, ADOLESCENTES E JUVENTUDE-DISTRITO FEDERAL </t>
  </si>
  <si>
    <t>RELATÓRIO ORÇAMENTO CRIANÇA E ADOLESCENTE - 2016/2017</t>
  </si>
  <si>
    <t>BASE UTILIZADA: LOA/EXECUÇÃO ORÇAMENTÁRIA DO SIGGO</t>
  </si>
  <si>
    <t xml:space="preserve">24104 - CORPO DE BOMBEIROS MILITAR DO DISTRITO FEDERAL </t>
  </si>
  <si>
    <t xml:space="preserve">25904 - FUNDO DE ASSISTÊNCIA SOCIAL DO DISTRITO FEDERAL </t>
  </si>
  <si>
    <t xml:space="preserve">32101 - SECRETARIA DE ESTADO DE PLANEJAMENTO, ORÇAMENTO E GESTÃO </t>
  </si>
  <si>
    <t>CARLOS ALBERTO RASIA (DIRETOR DE SAÚDE ORDENADOR DE DESPESAS DO SERVIÇO DE SAÚDE - 26/05/2015 A 11/09/2017); CARLOS EDUARDO BORGES (SUBSTITUTO - 14/03/2017 A 99.99.9999); CARLOS EMILSON FERREIRA DOS SANTOS (28/08/2014 A 14/03/2017); CLAUDIO FARI BARCELOS (14/03//2017 A 99.99.9999); EDIVAL JOSÉ DE SANTANA (SUBSTITUTO - 21/03/2016 A 14/03/2017)</t>
  </si>
  <si>
    <t>MARCILENE BONFIM LEITÃO SANTANA (16/11/2016 A 25/11/2016); RICARDO DE SOUSA FERREIRA (23/10/2015 A 99.99.9999); VICTOR DE MELO BARBOSA LEITE (04/01/2016 A 13/01/2016 E 11/07/2016 A 20/07/2016)</t>
  </si>
  <si>
    <t>IV) DESPESA POR PROGRAMAS E SUAS RESPECTIVAS AÇÕES EXCLUSIVAMENTE DIRECIONADAS À CRIANÇA E AO ADOLESCENTE</t>
  </si>
  <si>
    <t>5) período 99.99.9999 - refere-se a permanencia no cargo até a data da consulta - 16/03/2018)</t>
  </si>
  <si>
    <t>LUCIANA CRISTINA AGUIAR DE CARVALHO (23/10/2015 A 99.99.9999)</t>
  </si>
  <si>
    <t>EIDER CARLOS NUNES BANDEIRA (20/01/2011 A 24/02/2016); GILMAR DOS REIS LOPES (18/01/2016 A 22/01/2016); EDIVAL JOSÉ DE SANTANA (SUBSTITUINDO - 21/03/2016 A 14/03/2017); CARLOS EMILSON FERREIRA DOS SANTOS (28/08/2014 A 14/03/2017); CARLOS ALBERTO RASIA (DIRETOR DE SAÚDE ORDENADOR DE DESPESAS DO SERVIÇO DE SAÚDE - 26/05/2015 A 11/09/2017); JOSTON ALVES DE SOUSA (DIRETOR DE SAÚDE ORDENADOR DE DESPESAS DO SERVIÇO DE SAÚDE - 26/05/2015 A 18/10/2017);</t>
  </si>
  <si>
    <t xml:space="preserve">DANIEL LUCHINE ISHIHARA (26/10/2015 a 03/04/2016);  ROSSI DA SILVA ARAUJO (04/04/2016 a 18/10/2016); DANIELLE CARVALHO ALVES (19/10/2016 a 29/06/2017); DANIELLE CARVALHO ALVES (SUBSTITUINDO - 14/03/2016 a 23/03/2016); </t>
  </si>
  <si>
    <t>DANIELLE CARVALHO ALVES (19/10/2016 a 29/06/2017); CAMILA BARBOSA ALVES (30/06/2017 a 11/12/2017); BERNARDO DE CASTRO E SOARES (12/12/2017 a 99.99.9999)</t>
  </si>
  <si>
    <t>RICARDO DE SOUSA FERREIRA (01/10/2015 A 99.99.9999)</t>
  </si>
  <si>
    <t>RICARDO DE SOUSA FERREIRA (23/10/2015 A 99.99.9999) *</t>
  </si>
  <si>
    <t>ANDRÉ RICARDO OLIVEIRA DE SOUZA (01/03/2016 A 03/05/2017); ISAIAS APARECIDO DA SILVA (03/05/2017 A 99.99.9999)</t>
  </si>
  <si>
    <t>ANA LÚCIA MIRANDA DE LIMA (21/07/2015 A 01/03/2015);  ANDRÉ RICARDO OLIVEIRA DE SOUZA (01/03/2016 A 03/05/2017)</t>
  </si>
  <si>
    <t>RICARDO CARDOSO DOS SANTOS (01/01/2016 A 21/06/2016); ARTHUR LUIS PINHO DE LIMA (21/06//2016 A 22/12/2016); VIVIANE GUERRA DE MOURA NUNES (22/12/2016 A 26/01/2017)</t>
  </si>
  <si>
    <t>VIVIANE GUERRA DE MOURA NUNES (22/12/2016 A 26/01/2017); JOÃO CARLOS DE AGUIAR NASCIMENTO (26/01/2017 A 99.99.9999)</t>
  </si>
  <si>
    <t>CARLOS GUILHERME ALVARENGA REIS (13/04/2015 A 04/01/2017)</t>
  </si>
  <si>
    <t>ANA LÚCIA MIRANDA DE LIMA (23/10/2015 A 29/02/16);  ANDRÉ RICARDO OLIVEIRA DE SOUZA (01/03/2016 A 02/05/2017)</t>
  </si>
  <si>
    <t>ANDRÉ RICARDO OLIVEIRA DE SOUZA (01/03/2016 A 02/05/2017); ISAIAS APARECIDO DA SILVA (03/05/2017 A 99.99.9999)</t>
  </si>
  <si>
    <t>18101 - SECRETARIA DE ESTADO DE EDUCAÇÃO DO DISTRITO FEDERAL (*)</t>
  </si>
  <si>
    <t>18903 - FUNDO DE MANUTENÇÃO E DESENVOLVIMENTO DA EDUCAÇÃO BÁSICA E VALORIZAÇÃO DOS PROFISSIONAIS DA EDUCAÇÃO DO DISTRITO FEDERAL - FUNDEB (*)</t>
  </si>
  <si>
    <t>22101 - SECRETARIA DE ESTADO DE INFRAESTRUTURA E SERVIÇOS PÚBLICOS (*)</t>
  </si>
  <si>
    <t>23203 - FUNDAÇÃO DE ENSINO E PESQUISA EM CIÊNCIAS DA SAÚDE - FEPECS (*)</t>
  </si>
  <si>
    <t>23901 - FUNDO DE SAÚDE DO DISTRITO FEDERAL (*)</t>
  </si>
  <si>
    <t>51101 - SECRETARIA DE ESTADO DE POLÍTICAS PARA CRIANÇAS, ADOLESCENTES E JUVENTUDE DO DISTRITO FEDERAL (*)</t>
  </si>
  <si>
    <t>51901 - FUNDO DOS DIREITOS DA CRIANÇA E DO ADOLESCENTE DO DISTRITO FEDERAL - FDCA (*)</t>
  </si>
  <si>
    <t>FONTE:  DEMONSTRATIVO: RELAÇÃO DE RESPONSÁVEIS (PSIAT665 - SIGGO, grupo de função 006 - ordenadores de despesa) E DEMAIS INFORMAÇÕES FORNECIDAS PELA UO POR E-MAIL(*)</t>
  </si>
  <si>
    <t>51101 - SECRETARIA DE ESTADO DE POLÍTICAS PARA CRIANÇAS, ADOLESCENTES E JUVENTUDE (*)</t>
  </si>
  <si>
    <t>ARICENALDO SILVA (01/12/2011 A 15/01/2016); MAURÍCIO CANOVAS SEGURA (04/01/2016 A 18/01/2016); ERNESTO COSTA DE PAULA (20/01/2016 A 16/11/2016); SINESIO LOPES SOUTO (17/11/2016 A 30/08/2017)</t>
  </si>
  <si>
    <t>SINESIO LOPES SOUTO (17/11/2016 A 30/08/2017); HILDEVAN AGUIAR CAVALCANTE (SUBTITUINDO -  24/03/2017 A 22/04/2017), (SUBSTITUINDO - 08/05/2017 A 19/05/2017), (SUBSTITUINDO - 10/07/2017 A 27/07/2017) E (01/09/2017 A 99.99.9999)</t>
  </si>
  <si>
    <t>15.122.6203.1072.4008 - EXECUÇÃO DA PPP DO CENTRO ADMINISTRATIVO DO DF-EXECUÇÃO DA PPP DO CENTRO ADMINISTRATIVO- TAGUATINGA                (*) Programação marcada indevidamente como OCA no Sistema SIGGO, impactando em 0,01% o resultado final na comparação com a despesa total.</t>
  </si>
  <si>
    <t>obs</t>
  </si>
  <si>
    <t xml:space="preserve">10.302.6202.3225.0002 - CONSTRUÇÃO DE UNIDADES DE ATENÇÃO EM SAÚDE MENTAL-SEDE DO CENTRO DE ORIENTAÇÃO MÉDICO PSICOPEDAGÓGICA - COMPP SES-DISTRITO FEDERAL </t>
  </si>
  <si>
    <t xml:space="preserve">10.302.6202.3225.0006 - CONSTRUÇÃO DE UNIDADES DE ATENÇÃO EM SAÚDE MENTAL-CAPSI-SES-DISTRITO FEDERAL </t>
  </si>
  <si>
    <t xml:space="preserve">12.421.6211.2426.8424 - FORTALECIMENTO DAS AÇÕES DE APOIO AO INTERNO E SUA FAMÍLIA-SE-DISTRITO FEDERAL </t>
  </si>
  <si>
    <t xml:space="preserve">06.181.6217.2334.0001 - COLETA DOMICILIAR DE LEITE MATERNO-CBMDF-DISTRITO FEDERAL </t>
  </si>
  <si>
    <t xml:space="preserve">12.361.6221.3235.2717 - RECONSTRUÇÃO DE UNIDADES DE ENSINO FUNDAMENTAL-ESCOLA CLASSE 01- RIACHO FUNDO </t>
  </si>
  <si>
    <t xml:space="preserve">12.361.6221.3235.2718 - RECONSTRUÇÃO DE UNIDADES DE ENSINO FUNDAMENTAL-CENTRO DE ENSINO FUNDAMENTAL - VILA PLANALTO - SE- PLANO PILOTO . </t>
  </si>
  <si>
    <t xml:space="preserve">12.361.6221.3235.2721 - RECONSTRUÇÃO DE UNIDADES DE ENSINO FUNDAMENTAL-ESCOLA CLASSE 59- CEILÂNDIA </t>
  </si>
  <si>
    <t xml:space="preserve">12.361.6221.3235.2724 - RECONSTRUÇÃO DE UNIDADES DE ENSINO FUNDAMENTAL-SECRETARIA DE ESTADO DE EDUCAÇÃO-DISTRITO FEDERAL </t>
  </si>
  <si>
    <t xml:space="preserve">12.361.6221.3236.0003 - REFORMA DE UNIDADES DE ENSINO FUNDAMENTAL-REDE PÚBLICA - SE-DISTRITO FEDERAL </t>
  </si>
  <si>
    <t xml:space="preserve">12.361.6221.3236.5505 - REFORMA DE UNIDADES DE ENSINO FUNDAMENTAL-ESCOLA DO PARQUE DA CIDADE/PROEM - SE- PLANO PILOTO . </t>
  </si>
  <si>
    <t xml:space="preserve">12.362.6221.2964.0004 - ALIMENTAÇÃO ESCOLAR-ALUNOS DO ENSINO MÉDIO - SE-DISTRITO FEDERAL </t>
  </si>
  <si>
    <t xml:space="preserve">12.362.6221.3237.0003 - REFORMA DE UNIDADES DE ENSINO MÉDIO-REDE PÚBLICA - SE-DISTRITO FEDERAL </t>
  </si>
  <si>
    <t xml:space="preserve">12.362.6221.3241.0003 - RECONSTRUÇÃO DE UNIDADES DE ENSINO MÉDIO-SE-DISTRITO FEDERAL </t>
  </si>
  <si>
    <t xml:space="preserve">12.362.6221.3272.9328 - CONSTRUÇÃO DE UNIDADES DO ENSINO MÉDIO-REDE PÚBLICA - SE-DISTRITO FEDERAL </t>
  </si>
  <si>
    <t xml:space="preserve">12.365.6221.1968.2517 - ELABORAÇÃO DE PROJETOS-UNIDADES DE EDUCAÇÃO INFANTIL - PRÉ-ESCOLA - SE-DISTRITO FEDERAL </t>
  </si>
  <si>
    <t xml:space="preserve">12.365.6221.3238.2734 - REFORMA DE UNIDADES DE EDUCAÇÃO INFANTIL-PRÉ-ESCOLA - SE-DISTRITO FEDERAL </t>
  </si>
  <si>
    <t xml:space="preserve">12.365.6221.3271.1416 - CONSTRUÇÃO DE UNIDADES DA EDUCAÇÃO INFANTIL-CENTRO DE EDUCAÇÃO INFANTIL CASA GRANDE- GAMA </t>
  </si>
  <si>
    <t xml:space="preserve">12.365.6221.3271.9355 - CONSTRUÇÃO DE UNIDADES DA EDUCAÇÃO INFANTIL-PRÉ-ESCOLA - SE-DISTRITO FEDERAL </t>
  </si>
  <si>
    <t xml:space="preserve">12.367.6221.1968.2519 - ELABORAÇÃO DE PROJETOS-UNIDADES DE EDUCAÇÃO ESPECIAL - SE-DISTRITO FEDERAL </t>
  </si>
  <si>
    <t xml:space="preserve">08.243.6228.4156.0001 - ACOLHIMENTO EM FAMÍLIA ACOLHEDORA-PSE-DISTRITO FEDERAL </t>
  </si>
  <si>
    <t xml:space="preserve">08.243.6228.4185.0006 - CONVIVÊNCIA E FORTALECIMENTO DE VÍNCULOS - SCFV-CAMINHOS DA CIDADANIA-DISTRITO FEDERAL </t>
  </si>
  <si>
    <t xml:space="preserve">14.243.6228.1754.0001 - REFORMA DE UNIDADES DE ATENDIMENTO À CRIANÇA, AO ADOLESCENTE E SEUS FAMILIARES.-CONSELHOS TUTELARES-DISTRITO FEDERAL </t>
  </si>
  <si>
    <t xml:space="preserve">14.243.6228.2579.0019 - MANUTENÇÃO E FUNCIONAMENTO DE CONSELHO-FUNDO DOS DIREITOS DA CRIANÇA E DO ADOLESCENTE-DISTRITO FEDERAL </t>
  </si>
  <si>
    <r>
      <rPr>
        <b/>
        <sz val="10"/>
        <rFont val="Tahoma"/>
        <family val="2"/>
      </rPr>
      <t xml:space="preserve">Obs: </t>
    </r>
    <r>
      <rPr>
        <sz val="10"/>
        <rFont val="Tahoma"/>
        <family val="2"/>
      </rPr>
      <t xml:space="preserve">o decréscimo na Receita Anual Total e na Despesa Anual Total de 2017 em relação a do exercício de 2016, inclusive na programação OCA,  se deve, especialmente, ao fato dos recursos do FCDF (fte 130) destinados à saúde e a educação, a partir de 2017,  não transitarem mais pelos cofres e sistema contábil informatizado do DF (SIGGO), por força do Acordão nº 2891/2015 - TCU Plenário. </t>
    </r>
  </si>
  <si>
    <r>
      <rPr>
        <b/>
        <sz val="10"/>
        <rFont val="Tahoma"/>
        <family val="2"/>
      </rPr>
      <t>FONTE:</t>
    </r>
    <r>
      <rPr>
        <sz val="10"/>
        <rFont val="Tahoma"/>
        <family val="2"/>
      </rPr>
      <t xml:space="preserve">  DEMONSTRATIVO: RELAÇÃO DE RESPONSÁVEIS (PSIAT665 - SIGGO, grupo de função 006 - ordenadores de despesa) E DEMAIS INFORMAÇÕES FORNECIDAS PELA UO POR E-MAIL(*)</t>
    </r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</si>
</sst>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b/>
      <sz val="11"/>
      <name val="Segoe U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Segoe UI"/>
      <family val="2"/>
    </font>
    <font>
      <sz val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0" fontId="35" fillId="32" borderId="4" applyNumberFormat="0" applyFont="0" applyAlignment="0" applyProtection="0"/>
    <xf numFmtId="0" fontId="35" fillId="32" borderId="4" applyNumberFormat="0" applyFont="0" applyAlignment="0" applyProtection="0"/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65" fontId="54" fillId="33" borderId="0" xfId="78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65" fontId="6" fillId="33" borderId="0" xfId="78" applyNumberFormat="1" applyFont="1" applyFill="1" applyBorder="1" applyAlignment="1">
      <alignment horizontal="center" vertical="center"/>
    </xf>
    <xf numFmtId="165" fontId="6" fillId="33" borderId="0" xfId="78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/>
    </xf>
    <xf numFmtId="9" fontId="6" fillId="0" borderId="14" xfId="67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165" fontId="6" fillId="33" borderId="0" xfId="0" applyNumberFormat="1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65" fontId="7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9" fontId="6" fillId="33" borderId="0" xfId="67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horizontal="center" vertical="center"/>
    </xf>
    <xf numFmtId="9" fontId="6" fillId="0" borderId="18" xfId="67" applyNumberFormat="1" applyFont="1" applyFill="1" applyBorder="1" applyAlignment="1">
      <alignment horizontal="center" vertical="center"/>
    </xf>
    <xf numFmtId="165" fontId="6" fillId="33" borderId="12" xfId="78" applyNumberFormat="1" applyFont="1" applyFill="1" applyBorder="1" applyAlignment="1">
      <alignment vertical="center"/>
    </xf>
    <xf numFmtId="165" fontId="6" fillId="33" borderId="17" xfId="78" applyNumberFormat="1" applyFont="1" applyFill="1" applyBorder="1" applyAlignment="1">
      <alignment vertical="center"/>
    </xf>
    <xf numFmtId="165" fontId="6" fillId="33" borderId="10" xfId="78" applyNumberFormat="1" applyFont="1" applyFill="1" applyBorder="1" applyAlignment="1">
      <alignment vertical="center"/>
    </xf>
    <xf numFmtId="165" fontId="6" fillId="33" borderId="19" xfId="78" applyNumberFormat="1" applyFont="1" applyFill="1" applyBorder="1" applyAlignment="1">
      <alignment vertical="center"/>
    </xf>
    <xf numFmtId="165" fontId="6" fillId="33" borderId="11" xfId="78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6" fillId="33" borderId="13" xfId="78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16" fontId="7" fillId="33" borderId="0" xfId="0" applyNumberFormat="1" applyFont="1" applyFill="1" applyBorder="1" applyAlignment="1">
      <alignment horizontal="left" vertical="center"/>
    </xf>
    <xf numFmtId="3" fontId="6" fillId="33" borderId="18" xfId="0" applyNumberFormat="1" applyFont="1" applyFill="1" applyBorder="1" applyAlignment="1">
      <alignment horizontal="right" vertical="center" wrapText="1"/>
    </xf>
    <xf numFmtId="9" fontId="6" fillId="33" borderId="18" xfId="67" applyFont="1" applyFill="1" applyBorder="1" applyAlignment="1">
      <alignment horizontal="center" vertical="center" wrapText="1"/>
    </xf>
    <xf numFmtId="3" fontId="56" fillId="33" borderId="18" xfId="0" applyNumberFormat="1" applyFont="1" applyFill="1" applyBorder="1" applyAlignment="1">
      <alignment horizontal="right" vertical="center" wrapText="1"/>
    </xf>
    <xf numFmtId="9" fontId="7" fillId="33" borderId="18" xfId="67" applyFont="1" applyFill="1" applyBorder="1" applyAlignment="1">
      <alignment horizontal="center" vertical="center" wrapText="1"/>
    </xf>
    <xf numFmtId="165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9" fontId="56" fillId="33" borderId="18" xfId="67" applyFont="1" applyFill="1" applyBorder="1" applyAlignment="1">
      <alignment horizontal="center" vertical="center" wrapText="1"/>
    </xf>
    <xf numFmtId="3" fontId="55" fillId="33" borderId="18" xfId="0" applyNumberFormat="1" applyFont="1" applyFill="1" applyBorder="1" applyAlignment="1">
      <alignment horizontal="right" vertical="center" wrapText="1"/>
    </xf>
    <xf numFmtId="9" fontId="55" fillId="33" borderId="18" xfId="67" applyFont="1" applyFill="1" applyBorder="1" applyAlignment="1">
      <alignment horizontal="center" vertical="center" wrapText="1"/>
    </xf>
    <xf numFmtId="165" fontId="7" fillId="33" borderId="18" xfId="0" applyNumberFormat="1" applyFont="1" applyFill="1" applyBorder="1" applyAlignment="1">
      <alignment horizontal="left" vertical="center" wrapText="1"/>
    </xf>
    <xf numFmtId="165" fontId="7" fillId="33" borderId="0" xfId="0" applyNumberFormat="1" applyFont="1" applyFill="1" applyBorder="1" applyAlignment="1">
      <alignment horizontal="left" vertical="center" wrapText="1"/>
    </xf>
    <xf numFmtId="9" fontId="7" fillId="33" borderId="0" xfId="67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right" vertical="center" wrapText="1"/>
    </xf>
    <xf numFmtId="3" fontId="57" fillId="33" borderId="2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57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4" fontId="10" fillId="33" borderId="28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33" fillId="35" borderId="0" xfId="0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6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7" fillId="36" borderId="20" xfId="0" applyFont="1" applyFill="1" applyBorder="1" applyAlignment="1">
      <alignment horizontal="left" vertical="center" wrapText="1"/>
    </xf>
    <xf numFmtId="3" fontId="57" fillId="36" borderId="20" xfId="0" applyNumberFormat="1" applyFont="1" applyFill="1" applyBorder="1" applyAlignment="1">
      <alignment horizontal="right" vertical="center" wrapText="1"/>
    </xf>
    <xf numFmtId="0" fontId="57" fillId="36" borderId="20" xfId="0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</cellXfs>
  <cellStyles count="6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Ênfase1" xfId="49"/>
    <cellStyle name="Ênfase2" xfId="50"/>
    <cellStyle name="Ênfase3" xfId="51"/>
    <cellStyle name="Ênfase4" xfId="52"/>
    <cellStyle name="Ênfase5" xfId="53"/>
    <cellStyle name="Ênfase6" xfId="54"/>
    <cellStyle name="Entrada" xfId="55"/>
    <cellStyle name="Incorreto" xfId="56"/>
    <cellStyle name="Currency" xfId="57"/>
    <cellStyle name="Currency [0]" xfId="58"/>
    <cellStyle name="Neutra" xfId="59"/>
    <cellStyle name="Normal 2" xfId="60"/>
    <cellStyle name="Normal 3" xfId="61"/>
    <cellStyle name="Nota" xfId="62"/>
    <cellStyle name="Nota 2" xfId="63"/>
    <cellStyle name="Nota 3" xfId="64"/>
    <cellStyle name="Nota 4" xfId="65"/>
    <cellStyle name="Nota 5" xfId="66"/>
    <cellStyle name="Percent" xfId="67"/>
    <cellStyle name="Saíd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2"/>
  <sheetViews>
    <sheetView showGridLines="0" tabSelected="1" view="pageBreakPreview" zoomScaleNormal="65" zoomScaleSheetLayoutView="100" zoomScalePageLayoutView="0" workbookViewId="0" topLeftCell="A3">
      <selection activeCell="A6" sqref="A6:F6"/>
    </sheetView>
  </sheetViews>
  <sheetFormatPr defaultColWidth="9.140625" defaultRowHeight="12.75"/>
  <cols>
    <col min="1" max="1" width="68.00390625" style="52" customWidth="1"/>
    <col min="2" max="2" width="19.140625" style="27" customWidth="1"/>
    <col min="3" max="4" width="19.140625" style="52" bestFit="1" customWidth="1"/>
    <col min="5" max="5" width="18.140625" style="52" customWidth="1"/>
    <col min="6" max="6" width="18.140625" style="53" customWidth="1"/>
    <col min="7" max="16384" width="9.140625" style="2" customWidth="1"/>
  </cols>
  <sheetData>
    <row r="1" spans="1:6" s="28" customFormat="1" ht="15" customHeight="1">
      <c r="A1" s="130" t="s">
        <v>48</v>
      </c>
      <c r="B1" s="130"/>
      <c r="C1" s="130"/>
      <c r="D1" s="130"/>
      <c r="E1" s="130"/>
      <c r="F1" s="130"/>
    </row>
    <row r="2" spans="1:6" s="28" customFormat="1" ht="15" customHeight="1">
      <c r="A2" s="130" t="s">
        <v>35</v>
      </c>
      <c r="B2" s="130"/>
      <c r="C2" s="130"/>
      <c r="D2" s="130"/>
      <c r="E2" s="130"/>
      <c r="F2" s="130"/>
    </row>
    <row r="3" spans="1:6" s="28" customFormat="1" ht="15" customHeight="1">
      <c r="A3" s="130" t="s">
        <v>34</v>
      </c>
      <c r="B3" s="130"/>
      <c r="C3" s="130"/>
      <c r="D3" s="130"/>
      <c r="E3" s="130"/>
      <c r="F3" s="130"/>
    </row>
    <row r="4" spans="1:6" s="28" customFormat="1" ht="15" customHeight="1">
      <c r="A4" s="52"/>
      <c r="B4" s="27"/>
      <c r="C4" s="29"/>
      <c r="D4" s="29"/>
      <c r="E4" s="29"/>
      <c r="F4" s="30"/>
    </row>
    <row r="5" spans="1:6" s="28" customFormat="1" ht="15" customHeight="1">
      <c r="A5" s="52"/>
      <c r="B5" s="27"/>
      <c r="C5" s="29"/>
      <c r="D5" s="29"/>
      <c r="E5" s="29"/>
      <c r="F5" s="30"/>
    </row>
    <row r="6" spans="1:6" s="28" customFormat="1" ht="24.75" customHeight="1">
      <c r="A6" s="135" t="s">
        <v>208</v>
      </c>
      <c r="B6" s="135"/>
      <c r="C6" s="135"/>
      <c r="D6" s="135"/>
      <c r="E6" s="135"/>
      <c r="F6" s="135"/>
    </row>
    <row r="7" spans="1:6" s="28" customFormat="1" ht="15" customHeight="1">
      <c r="A7" s="129" t="s">
        <v>47</v>
      </c>
      <c r="B7" s="129"/>
      <c r="C7" s="129"/>
      <c r="D7" s="129"/>
      <c r="E7" s="129"/>
      <c r="F7" s="129"/>
    </row>
    <row r="8" spans="1:6" s="28" customFormat="1" ht="24.75" customHeight="1">
      <c r="A8" s="9" t="s">
        <v>209</v>
      </c>
      <c r="B8" s="31"/>
      <c r="C8" s="32"/>
      <c r="D8" s="33"/>
      <c r="E8" s="29"/>
      <c r="F8" s="30"/>
    </row>
    <row r="9" spans="1:6" s="28" customFormat="1" ht="15" customHeight="1">
      <c r="A9" s="9"/>
      <c r="B9" s="31"/>
      <c r="C9" s="34" t="s">
        <v>43</v>
      </c>
      <c r="D9" s="33"/>
      <c r="E9" s="29"/>
      <c r="F9" s="30"/>
    </row>
    <row r="10" spans="1:6" s="28" customFormat="1" ht="15" customHeight="1">
      <c r="A10" s="9" t="s">
        <v>6</v>
      </c>
      <c r="B10" s="31"/>
      <c r="C10" s="32"/>
      <c r="D10" s="29"/>
      <c r="E10" s="29"/>
      <c r="F10" s="30"/>
    </row>
    <row r="11" spans="1:6" s="28" customFormat="1" ht="15" customHeight="1">
      <c r="A11" s="131" t="s">
        <v>7</v>
      </c>
      <c r="B11" s="132"/>
      <c r="C11" s="122" t="s">
        <v>2</v>
      </c>
      <c r="D11" s="123"/>
      <c r="E11" s="123"/>
      <c r="F11" s="124"/>
    </row>
    <row r="12" spans="1:6" s="28" customFormat="1" ht="15" customHeight="1">
      <c r="A12" s="133"/>
      <c r="B12" s="134"/>
      <c r="C12" s="111" t="s">
        <v>0</v>
      </c>
      <c r="D12" s="111"/>
      <c r="E12" s="111" t="s">
        <v>1</v>
      </c>
      <c r="F12" s="111"/>
    </row>
    <row r="13" spans="1:6" s="35" customFormat="1" ht="18.75" customHeight="1">
      <c r="A13" s="10" t="s">
        <v>83</v>
      </c>
      <c r="B13" s="11"/>
      <c r="C13" s="59"/>
      <c r="D13" s="61">
        <v>33350740411</v>
      </c>
      <c r="E13" s="62"/>
      <c r="F13" s="60">
        <v>27992495124</v>
      </c>
    </row>
    <row r="14" spans="1:6" s="35" customFormat="1" ht="18" customHeight="1">
      <c r="A14" s="12" t="s">
        <v>84</v>
      </c>
      <c r="B14" s="13"/>
      <c r="C14" s="57"/>
      <c r="D14" s="63">
        <v>27825804472</v>
      </c>
      <c r="E14" s="64"/>
      <c r="F14" s="58">
        <v>23377012152</v>
      </c>
    </row>
    <row r="15" spans="1:6" s="35" customFormat="1" ht="15" customHeight="1">
      <c r="A15" s="14"/>
      <c r="B15" s="15"/>
      <c r="C15" s="16"/>
      <c r="D15" s="16"/>
      <c r="E15" s="17"/>
      <c r="F15" s="6"/>
    </row>
    <row r="16" spans="1:6" s="35" customFormat="1" ht="15" customHeight="1">
      <c r="A16" s="18" t="s">
        <v>8</v>
      </c>
      <c r="B16" s="36"/>
      <c r="C16" s="37"/>
      <c r="D16" s="37"/>
      <c r="E16" s="37"/>
      <c r="F16" s="38"/>
    </row>
    <row r="17" spans="1:6" s="35" customFormat="1" ht="15" customHeight="1">
      <c r="A17" s="131" t="s">
        <v>7</v>
      </c>
      <c r="B17" s="132"/>
      <c r="C17" s="122" t="s">
        <v>9</v>
      </c>
      <c r="D17" s="123"/>
      <c r="E17" s="123"/>
      <c r="F17" s="124"/>
    </row>
    <row r="18" spans="1:6" s="35" customFormat="1" ht="15" customHeight="1">
      <c r="A18" s="133"/>
      <c r="B18" s="134"/>
      <c r="C18" s="111" t="s">
        <v>10</v>
      </c>
      <c r="D18" s="111"/>
      <c r="E18" s="111" t="s">
        <v>1</v>
      </c>
      <c r="F18" s="111"/>
    </row>
    <row r="19" spans="1:6" s="35" customFormat="1" ht="18" customHeight="1">
      <c r="A19" s="10" t="s">
        <v>85</v>
      </c>
      <c r="B19" s="11"/>
      <c r="C19" s="59"/>
      <c r="D19" s="61">
        <v>35150545197</v>
      </c>
      <c r="E19" s="62"/>
      <c r="F19" s="60">
        <v>27743161710</v>
      </c>
    </row>
    <row r="20" spans="1:6" s="35" customFormat="1" ht="20.25" customHeight="1">
      <c r="A20" s="12" t="s">
        <v>86</v>
      </c>
      <c r="B20" s="13"/>
      <c r="C20" s="64"/>
      <c r="D20" s="63">
        <v>29489604079</v>
      </c>
      <c r="E20" s="64"/>
      <c r="F20" s="58">
        <v>23461520368</v>
      </c>
    </row>
    <row r="21" spans="1:6" s="35" customFormat="1" ht="15" customHeight="1">
      <c r="A21" s="14"/>
      <c r="B21" s="15"/>
      <c r="C21" s="16"/>
      <c r="D21" s="16"/>
      <c r="E21" s="54"/>
      <c r="F21" s="6"/>
    </row>
    <row r="22" spans="1:6" s="35" customFormat="1" ht="15" customHeight="1">
      <c r="A22" s="18" t="s">
        <v>18</v>
      </c>
      <c r="B22" s="36"/>
      <c r="C22" s="37"/>
      <c r="D22" s="37"/>
      <c r="E22" s="24"/>
      <c r="F22" s="38"/>
    </row>
    <row r="23" spans="1:6" s="39" customFormat="1" ht="15" customHeight="1">
      <c r="A23" s="112" t="s">
        <v>7</v>
      </c>
      <c r="B23" s="114"/>
      <c r="C23" s="127" t="s">
        <v>10</v>
      </c>
      <c r="D23" s="127" t="s">
        <v>1</v>
      </c>
      <c r="E23" s="98" t="s">
        <v>3</v>
      </c>
      <c r="F23" s="99"/>
    </row>
    <row r="24" spans="1:6" s="39" customFormat="1" ht="15" customHeight="1">
      <c r="A24" s="125"/>
      <c r="B24" s="126"/>
      <c r="C24" s="128"/>
      <c r="D24" s="128"/>
      <c r="E24" s="86" t="s">
        <v>4</v>
      </c>
      <c r="F24" s="19" t="s">
        <v>5</v>
      </c>
    </row>
    <row r="25" spans="1:6" s="39" customFormat="1" ht="18" customHeight="1">
      <c r="A25" s="20" t="s">
        <v>87</v>
      </c>
      <c r="B25" s="40"/>
      <c r="C25" s="21">
        <f>+C190</f>
        <v>5820511139</v>
      </c>
      <c r="D25" s="21">
        <f>+D190</f>
        <v>5287239647</v>
      </c>
      <c r="E25" s="21">
        <f>+C25-D25</f>
        <v>533271492</v>
      </c>
      <c r="F25" s="22">
        <f>_xlfn.IFERROR(+D25/C25,0)</f>
        <v>0.9083806423070226</v>
      </c>
    </row>
    <row r="26" spans="1:6" s="39" customFormat="1" ht="18" customHeight="1">
      <c r="A26" s="12" t="s">
        <v>88</v>
      </c>
      <c r="B26" s="41"/>
      <c r="C26" s="23">
        <f>+C337</f>
        <v>4692979993</v>
      </c>
      <c r="D26" s="23">
        <f>+D337</f>
        <v>4392528493</v>
      </c>
      <c r="E26" s="55">
        <f>+C26-D26</f>
        <v>300451500</v>
      </c>
      <c r="F26" s="56">
        <f>_xlfn.IFERROR(+D26/C26,0)</f>
        <v>0.9359785252764448</v>
      </c>
    </row>
    <row r="27" spans="1:6" s="39" customFormat="1" ht="44.25" customHeight="1">
      <c r="A27" s="144" t="s">
        <v>266</v>
      </c>
      <c r="B27" s="144"/>
      <c r="C27" s="144"/>
      <c r="D27" s="144"/>
      <c r="E27" s="144"/>
      <c r="F27" s="144"/>
    </row>
    <row r="28" spans="1:6" s="39" customFormat="1" ht="15" customHeight="1">
      <c r="A28" s="14"/>
      <c r="B28" s="14"/>
      <c r="C28" s="141"/>
      <c r="D28" s="141"/>
      <c r="E28" s="142"/>
      <c r="F28" s="143"/>
    </row>
    <row r="29" spans="1:6" s="42" customFormat="1" ht="15" customHeight="1">
      <c r="A29" s="138" t="s">
        <v>215</v>
      </c>
      <c r="B29" s="138"/>
      <c r="C29" s="138"/>
      <c r="D29" s="138"/>
      <c r="E29" s="138"/>
      <c r="F29" s="138"/>
    </row>
    <row r="30" spans="1:7" s="45" customFormat="1" ht="15" customHeight="1">
      <c r="A30" s="66" t="s">
        <v>49</v>
      </c>
      <c r="B30" s="27"/>
      <c r="C30" s="7"/>
      <c r="D30" s="148"/>
      <c r="E30" s="92"/>
      <c r="F30" s="43"/>
      <c r="G30" s="44"/>
    </row>
    <row r="31" spans="1:7" s="45" customFormat="1" ht="15" customHeight="1">
      <c r="A31" s="87"/>
      <c r="B31" s="31"/>
      <c r="C31" s="8"/>
      <c r="D31" s="46"/>
      <c r="E31" s="47"/>
      <c r="F31" s="48"/>
      <c r="G31" s="44"/>
    </row>
    <row r="32" spans="1:7" s="45" customFormat="1" ht="15" customHeight="1">
      <c r="A32" s="121" t="s">
        <v>89</v>
      </c>
      <c r="B32" s="120" t="s">
        <v>10</v>
      </c>
      <c r="C32" s="120"/>
      <c r="D32" s="85" t="s">
        <v>1</v>
      </c>
      <c r="E32" s="120" t="s">
        <v>32</v>
      </c>
      <c r="F32" s="120"/>
      <c r="G32" s="44"/>
    </row>
    <row r="33" spans="1:7" s="45" customFormat="1" ht="15" customHeight="1">
      <c r="A33" s="121"/>
      <c r="B33" s="85" t="s">
        <v>20</v>
      </c>
      <c r="C33" s="85" t="s">
        <v>21</v>
      </c>
      <c r="D33" s="85" t="s">
        <v>19</v>
      </c>
      <c r="E33" s="85" t="s">
        <v>4</v>
      </c>
      <c r="F33" s="85" t="s">
        <v>5</v>
      </c>
      <c r="G33" s="44"/>
    </row>
    <row r="34" spans="1:7" s="45" customFormat="1" ht="36.75" customHeight="1">
      <c r="A34" s="93" t="s">
        <v>50</v>
      </c>
      <c r="B34" s="82">
        <v>5923047</v>
      </c>
      <c r="C34" s="82">
        <v>7883047</v>
      </c>
      <c r="D34" s="82">
        <v>7880171</v>
      </c>
      <c r="E34" s="67">
        <f>+C34-D34</f>
        <v>2876</v>
      </c>
      <c r="F34" s="68">
        <f>_xlfn.IFERROR(+D34/C34,0)</f>
        <v>0.9996351664527688</v>
      </c>
      <c r="G34" s="44"/>
    </row>
    <row r="35" spans="1:7" s="45" customFormat="1" ht="36.75" customHeight="1">
      <c r="A35" s="93" t="s">
        <v>51</v>
      </c>
      <c r="B35" s="82">
        <v>1304449621</v>
      </c>
      <c r="C35" s="82">
        <v>1304449621</v>
      </c>
      <c r="D35" s="82">
        <v>1231147502</v>
      </c>
      <c r="E35" s="67">
        <f>+C35-D35</f>
        <v>73302119</v>
      </c>
      <c r="F35" s="68">
        <f>_xlfn.IFERROR(+D35/C35,0)</f>
        <v>0.9438060942945378</v>
      </c>
      <c r="G35" s="44"/>
    </row>
    <row r="36" spans="1:7" s="45" customFormat="1" ht="36.75" customHeight="1">
      <c r="A36" s="93" t="s">
        <v>52</v>
      </c>
      <c r="B36" s="82">
        <v>1607883519</v>
      </c>
      <c r="C36" s="82">
        <v>1761408554</v>
      </c>
      <c r="D36" s="82">
        <v>1690976611</v>
      </c>
      <c r="E36" s="67">
        <f aca="true" t="shared" si="0" ref="E36:E52">+C36-D36</f>
        <v>70431943</v>
      </c>
      <c r="F36" s="68">
        <f aca="true" t="shared" si="1" ref="F36:F52">_xlfn.IFERROR(+D36/C36,0)</f>
        <v>0.9600138520730722</v>
      </c>
      <c r="G36" s="44"/>
    </row>
    <row r="37" spans="1:7" s="45" customFormat="1" ht="36.75" customHeight="1">
      <c r="A37" s="93" t="s">
        <v>53</v>
      </c>
      <c r="B37" s="82">
        <v>2080350</v>
      </c>
      <c r="C37" s="82">
        <v>2230350</v>
      </c>
      <c r="D37" s="82">
        <v>2112069</v>
      </c>
      <c r="E37" s="67">
        <f t="shared" si="0"/>
        <v>118281</v>
      </c>
      <c r="F37" s="68">
        <f t="shared" si="1"/>
        <v>0.9469675163090995</v>
      </c>
      <c r="G37" s="44"/>
    </row>
    <row r="38" spans="1:7" s="45" customFormat="1" ht="36.75" customHeight="1">
      <c r="A38" s="93" t="s">
        <v>54</v>
      </c>
      <c r="B38" s="82">
        <v>590442953</v>
      </c>
      <c r="C38" s="82">
        <v>520542953</v>
      </c>
      <c r="D38" s="82">
        <v>520523661</v>
      </c>
      <c r="E38" s="67">
        <f t="shared" si="0"/>
        <v>19292</v>
      </c>
      <c r="F38" s="68">
        <f t="shared" si="1"/>
        <v>0.999962938697203</v>
      </c>
      <c r="G38" s="44"/>
    </row>
    <row r="39" spans="1:7" s="45" customFormat="1" ht="36.75" customHeight="1">
      <c r="A39" s="93" t="s">
        <v>55</v>
      </c>
      <c r="B39" s="82">
        <v>298834515</v>
      </c>
      <c r="C39" s="82">
        <v>298834515</v>
      </c>
      <c r="D39" s="82">
        <v>298834515</v>
      </c>
      <c r="E39" s="67">
        <f t="shared" si="0"/>
        <v>0</v>
      </c>
      <c r="F39" s="68">
        <f t="shared" si="1"/>
        <v>1</v>
      </c>
      <c r="G39" s="44"/>
    </row>
    <row r="40" spans="1:7" s="45" customFormat="1" ht="36.75" customHeight="1">
      <c r="A40" s="93" t="s">
        <v>56</v>
      </c>
      <c r="B40" s="82">
        <v>176614</v>
      </c>
      <c r="C40" s="82">
        <v>176614</v>
      </c>
      <c r="D40" s="82">
        <v>176614</v>
      </c>
      <c r="E40" s="67">
        <f t="shared" si="0"/>
        <v>0</v>
      </c>
      <c r="F40" s="68">
        <f t="shared" si="1"/>
        <v>1</v>
      </c>
      <c r="G40" s="44"/>
    </row>
    <row r="41" spans="1:7" s="45" customFormat="1" ht="36.75" customHeight="1">
      <c r="A41" s="93" t="s">
        <v>57</v>
      </c>
      <c r="B41" s="82">
        <v>20043465</v>
      </c>
      <c r="C41" s="82">
        <v>20043465</v>
      </c>
      <c r="D41" s="82">
        <v>20043465</v>
      </c>
      <c r="E41" s="67">
        <f t="shared" si="0"/>
        <v>0</v>
      </c>
      <c r="F41" s="68">
        <f t="shared" si="1"/>
        <v>1</v>
      </c>
      <c r="G41" s="44"/>
    </row>
    <row r="42" spans="1:7" s="45" customFormat="1" ht="36.75" customHeight="1">
      <c r="A42" s="93" t="s">
        <v>58</v>
      </c>
      <c r="B42" s="82">
        <v>10410581</v>
      </c>
      <c r="C42" s="82">
        <v>10410581</v>
      </c>
      <c r="D42" s="82">
        <v>10410581</v>
      </c>
      <c r="E42" s="67">
        <f t="shared" si="0"/>
        <v>0</v>
      </c>
      <c r="F42" s="68">
        <f t="shared" si="1"/>
        <v>1</v>
      </c>
      <c r="G42" s="44"/>
    </row>
    <row r="43" spans="1:7" s="45" customFormat="1" ht="36.75" customHeight="1">
      <c r="A43" s="93" t="s">
        <v>59</v>
      </c>
      <c r="B43" s="82">
        <v>20654</v>
      </c>
      <c r="C43" s="82">
        <v>20654</v>
      </c>
      <c r="D43" s="82">
        <v>20625</v>
      </c>
      <c r="E43" s="67">
        <f t="shared" si="0"/>
        <v>29</v>
      </c>
      <c r="F43" s="68">
        <f t="shared" si="1"/>
        <v>0.9985959136244795</v>
      </c>
      <c r="G43" s="44"/>
    </row>
    <row r="44" spans="1:7" s="45" customFormat="1" ht="47.25" customHeight="1">
      <c r="A44" s="93" t="s">
        <v>60</v>
      </c>
      <c r="B44" s="82">
        <v>1698128</v>
      </c>
      <c r="C44" s="82">
        <v>1848128</v>
      </c>
      <c r="D44" s="82">
        <v>1848127</v>
      </c>
      <c r="E44" s="67">
        <f t="shared" si="0"/>
        <v>1</v>
      </c>
      <c r="F44" s="68">
        <f t="shared" si="1"/>
        <v>0.9999994589119369</v>
      </c>
      <c r="G44" s="44"/>
    </row>
    <row r="45" spans="1:7" s="45" customFormat="1" ht="36.75" customHeight="1">
      <c r="A45" s="93" t="s">
        <v>61</v>
      </c>
      <c r="B45" s="82">
        <v>30889093</v>
      </c>
      <c r="C45" s="82">
        <v>30889093</v>
      </c>
      <c r="D45" s="82">
        <v>30641593</v>
      </c>
      <c r="E45" s="67">
        <f t="shared" si="0"/>
        <v>247500</v>
      </c>
      <c r="F45" s="68">
        <f t="shared" si="1"/>
        <v>0.991987463018095</v>
      </c>
      <c r="G45" s="44"/>
    </row>
    <row r="46" spans="1:7" s="45" customFormat="1" ht="36.75" customHeight="1">
      <c r="A46" s="93" t="s">
        <v>62</v>
      </c>
      <c r="B46" s="82">
        <v>298389037</v>
      </c>
      <c r="C46" s="82">
        <v>267490387</v>
      </c>
      <c r="D46" s="82">
        <v>267490125</v>
      </c>
      <c r="E46" s="67">
        <f t="shared" si="0"/>
        <v>262</v>
      </c>
      <c r="F46" s="68">
        <f t="shared" si="1"/>
        <v>0.9999990205255488</v>
      </c>
      <c r="G46" s="44"/>
    </row>
    <row r="47" spans="1:7" s="45" customFormat="1" ht="36.75" customHeight="1">
      <c r="A47" s="93" t="s">
        <v>63</v>
      </c>
      <c r="B47" s="82">
        <v>12425533</v>
      </c>
      <c r="C47" s="82">
        <v>12425533</v>
      </c>
      <c r="D47" s="82">
        <v>12425533</v>
      </c>
      <c r="E47" s="67">
        <f t="shared" si="0"/>
        <v>0</v>
      </c>
      <c r="F47" s="68">
        <f t="shared" si="1"/>
        <v>1</v>
      </c>
      <c r="G47" s="44"/>
    </row>
    <row r="48" spans="1:7" s="45" customFormat="1" ht="36.75" customHeight="1">
      <c r="A48" s="93" t="s">
        <v>64</v>
      </c>
      <c r="B48" s="82">
        <v>154983360</v>
      </c>
      <c r="C48" s="82">
        <v>154983360</v>
      </c>
      <c r="D48" s="82">
        <v>154983360</v>
      </c>
      <c r="E48" s="67">
        <f t="shared" si="0"/>
        <v>0</v>
      </c>
      <c r="F48" s="68">
        <f t="shared" si="1"/>
        <v>1</v>
      </c>
      <c r="G48" s="44"/>
    </row>
    <row r="49" spans="1:7" s="45" customFormat="1" ht="36.75" customHeight="1">
      <c r="A49" s="93" t="s">
        <v>65</v>
      </c>
      <c r="B49" s="82">
        <v>344967</v>
      </c>
      <c r="C49" s="82">
        <v>344967</v>
      </c>
      <c r="D49" s="82">
        <v>344967</v>
      </c>
      <c r="E49" s="67">
        <f t="shared" si="0"/>
        <v>0</v>
      </c>
      <c r="F49" s="68">
        <f t="shared" si="1"/>
        <v>1</v>
      </c>
      <c r="G49" s="44"/>
    </row>
    <row r="50" spans="1:7" s="45" customFormat="1" ht="36.75" customHeight="1">
      <c r="A50" s="93" t="s">
        <v>66</v>
      </c>
      <c r="B50" s="82">
        <v>76294486</v>
      </c>
      <c r="C50" s="82">
        <v>111294486</v>
      </c>
      <c r="D50" s="82">
        <v>111294485</v>
      </c>
      <c r="E50" s="67">
        <f t="shared" si="0"/>
        <v>1</v>
      </c>
      <c r="F50" s="68">
        <f t="shared" si="1"/>
        <v>0.9999999910148288</v>
      </c>
      <c r="G50" s="44"/>
    </row>
    <row r="51" spans="1:7" s="45" customFormat="1" ht="36.75" customHeight="1">
      <c r="A51" s="93" t="s">
        <v>67</v>
      </c>
      <c r="B51" s="82">
        <v>39954710</v>
      </c>
      <c r="C51" s="82">
        <v>39954710</v>
      </c>
      <c r="D51" s="82">
        <v>39954710</v>
      </c>
      <c r="E51" s="67">
        <f t="shared" si="0"/>
        <v>0</v>
      </c>
      <c r="F51" s="68">
        <f>_xlfn.IFERROR(+D51/C51,0)</f>
        <v>1</v>
      </c>
      <c r="G51" s="44"/>
    </row>
    <row r="52" spans="1:7" s="45" customFormat="1" ht="36.75" customHeight="1">
      <c r="A52" s="93" t="s">
        <v>68</v>
      </c>
      <c r="B52" s="82">
        <v>186544</v>
      </c>
      <c r="C52" s="82">
        <v>186544</v>
      </c>
      <c r="D52" s="94">
        <v>0</v>
      </c>
      <c r="E52" s="67">
        <f t="shared" si="0"/>
        <v>186544</v>
      </c>
      <c r="F52" s="68">
        <f t="shared" si="1"/>
        <v>0</v>
      </c>
      <c r="G52" s="44"/>
    </row>
    <row r="53" spans="1:7" s="45" customFormat="1" ht="15" customHeight="1">
      <c r="A53" s="88" t="s">
        <v>40</v>
      </c>
      <c r="B53" s="69">
        <f>SUM(B34:B52)</f>
        <v>4455431177</v>
      </c>
      <c r="C53" s="69">
        <f>SUM(C34:C52)</f>
        <v>4545417562</v>
      </c>
      <c r="D53" s="69">
        <f>SUM(D34:D52)</f>
        <v>4401108714</v>
      </c>
      <c r="E53" s="69">
        <f>SUM(E34:E52)</f>
        <v>144308848</v>
      </c>
      <c r="F53" s="70">
        <f>+D53/C53</f>
        <v>0.9682517951251758</v>
      </c>
      <c r="G53" s="44"/>
    </row>
    <row r="54" spans="1:7" s="45" customFormat="1" ht="15" customHeight="1">
      <c r="A54" s="89"/>
      <c r="B54" s="36"/>
      <c r="C54" s="71"/>
      <c r="D54" s="18"/>
      <c r="E54" s="72"/>
      <c r="F54" s="73"/>
      <c r="G54" s="44"/>
    </row>
    <row r="55" spans="1:7" s="45" customFormat="1" ht="15" customHeight="1">
      <c r="A55" s="121" t="s">
        <v>69</v>
      </c>
      <c r="B55" s="120" t="s">
        <v>10</v>
      </c>
      <c r="C55" s="120"/>
      <c r="D55" s="85" t="s">
        <v>1</v>
      </c>
      <c r="E55" s="120" t="s">
        <v>32</v>
      </c>
      <c r="F55" s="120"/>
      <c r="G55" s="44"/>
    </row>
    <row r="56" spans="1:7" s="45" customFormat="1" ht="15" customHeight="1">
      <c r="A56" s="121"/>
      <c r="B56" s="85" t="s">
        <v>20</v>
      </c>
      <c r="C56" s="85" t="s">
        <v>21</v>
      </c>
      <c r="D56" s="85" t="s">
        <v>19</v>
      </c>
      <c r="E56" s="85" t="s">
        <v>4</v>
      </c>
      <c r="F56" s="85" t="s">
        <v>5</v>
      </c>
      <c r="G56" s="44"/>
    </row>
    <row r="57" spans="1:7" s="45" customFormat="1" ht="42.75">
      <c r="A57" s="93" t="s">
        <v>90</v>
      </c>
      <c r="B57" s="82">
        <v>911214</v>
      </c>
      <c r="C57" s="82">
        <v>1185344</v>
      </c>
      <c r="D57" s="94">
        <v>0</v>
      </c>
      <c r="E57" s="67">
        <f>+C57-D57</f>
        <v>1185344</v>
      </c>
      <c r="F57" s="68">
        <f>_xlfn.IFERROR(+D57/C57,0)</f>
        <v>0</v>
      </c>
      <c r="G57" s="44"/>
    </row>
    <row r="58" spans="1:7" s="45" customFormat="1" ht="43.5" customHeight="1">
      <c r="A58" s="93" t="s">
        <v>91</v>
      </c>
      <c r="B58" s="82">
        <v>5000000</v>
      </c>
      <c r="C58" s="82">
        <v>119020</v>
      </c>
      <c r="D58" s="82">
        <v>119020</v>
      </c>
      <c r="E58" s="67">
        <f>+C58-D58</f>
        <v>0</v>
      </c>
      <c r="F58" s="68">
        <f>_xlfn.IFERROR(+D58/C58,0)</f>
        <v>1</v>
      </c>
      <c r="G58" s="44"/>
    </row>
    <row r="59" spans="1:7" s="45" customFormat="1" ht="28.5">
      <c r="A59" s="93" t="s">
        <v>92</v>
      </c>
      <c r="B59" s="82">
        <v>10000</v>
      </c>
      <c r="C59" s="94">
        <v>0</v>
      </c>
      <c r="D59" s="94">
        <v>0</v>
      </c>
      <c r="E59" s="67">
        <f>+C59-D59</f>
        <v>0</v>
      </c>
      <c r="F59" s="68">
        <f>_xlfn.IFERROR(+D59/C59,0)</f>
        <v>0</v>
      </c>
      <c r="G59" s="44"/>
    </row>
    <row r="60" spans="1:7" s="45" customFormat="1" ht="42.75">
      <c r="A60" s="93" t="s">
        <v>93</v>
      </c>
      <c r="B60" s="82">
        <v>250000</v>
      </c>
      <c r="C60" s="82">
        <v>250000</v>
      </c>
      <c r="D60" s="82">
        <v>27120</v>
      </c>
      <c r="E60" s="67">
        <f>+C60-D60</f>
        <v>222880</v>
      </c>
      <c r="F60" s="68">
        <f>_xlfn.IFERROR(+D60/C60,0)</f>
        <v>0.10848</v>
      </c>
      <c r="G60" s="44"/>
    </row>
    <row r="61" spans="1:7" s="45" customFormat="1" ht="15" customHeight="1">
      <c r="A61" s="88" t="s">
        <v>41</v>
      </c>
      <c r="B61" s="69">
        <f>SUM(B57:B60)</f>
        <v>6171214</v>
      </c>
      <c r="C61" s="69">
        <f>SUM(C57:C60)</f>
        <v>1554364</v>
      </c>
      <c r="D61" s="69">
        <f>SUM(D57:D60)</f>
        <v>146140</v>
      </c>
      <c r="E61" s="69">
        <f>SUM(E57:E60)</f>
        <v>1408224</v>
      </c>
      <c r="F61" s="75">
        <f>_xlfn.IFERROR(+D61/C61,0)</f>
        <v>0.09401916153487858</v>
      </c>
      <c r="G61" s="44"/>
    </row>
    <row r="62" spans="1:7" s="45" customFormat="1" ht="15" customHeight="1">
      <c r="A62" s="89"/>
      <c r="B62" s="36"/>
      <c r="C62" s="71"/>
      <c r="D62" s="18"/>
      <c r="E62" s="72"/>
      <c r="F62" s="73"/>
      <c r="G62" s="44"/>
    </row>
    <row r="63" spans="1:7" s="45" customFormat="1" ht="15" customHeight="1">
      <c r="A63" s="121" t="s">
        <v>94</v>
      </c>
      <c r="B63" s="120" t="s">
        <v>10</v>
      </c>
      <c r="C63" s="120"/>
      <c r="D63" s="85" t="s">
        <v>1</v>
      </c>
      <c r="E63" s="120" t="s">
        <v>32</v>
      </c>
      <c r="F63" s="120"/>
      <c r="G63" s="44"/>
    </row>
    <row r="64" spans="1:7" s="45" customFormat="1" ht="15" customHeight="1">
      <c r="A64" s="121"/>
      <c r="B64" s="85" t="s">
        <v>20</v>
      </c>
      <c r="C64" s="85" t="s">
        <v>21</v>
      </c>
      <c r="D64" s="85" t="s">
        <v>19</v>
      </c>
      <c r="E64" s="85" t="s">
        <v>4</v>
      </c>
      <c r="F64" s="85" t="s">
        <v>5</v>
      </c>
      <c r="G64" s="44"/>
    </row>
    <row r="65" spans="1:8" s="45" customFormat="1" ht="60.75" customHeight="1">
      <c r="A65" s="93" t="s">
        <v>241</v>
      </c>
      <c r="B65" s="82">
        <v>0</v>
      </c>
      <c r="C65" s="82">
        <v>1908497</v>
      </c>
      <c r="D65" s="82">
        <v>709052</v>
      </c>
      <c r="E65" s="76">
        <f>+C65-D65</f>
        <v>1199445</v>
      </c>
      <c r="F65" s="77">
        <f>_xlfn.IFERROR(+D65/C65,0)</f>
        <v>0.37152376975179946</v>
      </c>
      <c r="G65" s="44"/>
      <c r="H65" s="140" t="s">
        <v>242</v>
      </c>
    </row>
    <row r="66" spans="1:7" s="45" customFormat="1" ht="15" customHeight="1">
      <c r="A66" s="88" t="s">
        <v>42</v>
      </c>
      <c r="B66" s="69">
        <f>SUM(B65)</f>
        <v>0</v>
      </c>
      <c r="C66" s="69">
        <f>SUM(C65)</f>
        <v>1908497</v>
      </c>
      <c r="D66" s="69">
        <f>SUM(D65)</f>
        <v>709052</v>
      </c>
      <c r="E66" s="69">
        <f>SUM(E65)</f>
        <v>1199445</v>
      </c>
      <c r="F66" s="75">
        <f>_xlfn.IFERROR(+D66/C66,0)</f>
        <v>0.37152376975179946</v>
      </c>
      <c r="G66" s="44"/>
    </row>
    <row r="67" spans="1:7" s="45" customFormat="1" ht="15" customHeight="1">
      <c r="A67" s="89"/>
      <c r="B67" s="36"/>
      <c r="C67" s="71"/>
      <c r="D67" s="18"/>
      <c r="E67" s="72"/>
      <c r="F67" s="73"/>
      <c r="G67" s="44"/>
    </row>
    <row r="68" spans="1:7" s="45" customFormat="1" ht="15" customHeight="1">
      <c r="A68" s="121" t="s">
        <v>103</v>
      </c>
      <c r="B68" s="120" t="s">
        <v>10</v>
      </c>
      <c r="C68" s="120"/>
      <c r="D68" s="85" t="s">
        <v>1</v>
      </c>
      <c r="E68" s="120" t="s">
        <v>32</v>
      </c>
      <c r="F68" s="120"/>
      <c r="G68" s="44"/>
    </row>
    <row r="69" spans="1:7" s="45" customFormat="1" ht="15" customHeight="1">
      <c r="A69" s="121"/>
      <c r="B69" s="85" t="s">
        <v>20</v>
      </c>
      <c r="C69" s="85" t="s">
        <v>21</v>
      </c>
      <c r="D69" s="85" t="s">
        <v>19</v>
      </c>
      <c r="E69" s="85" t="s">
        <v>4</v>
      </c>
      <c r="F69" s="85" t="s">
        <v>5</v>
      </c>
      <c r="G69" s="44"/>
    </row>
    <row r="70" spans="1:7" s="45" customFormat="1" ht="28.5" customHeight="1">
      <c r="A70" s="93" t="s">
        <v>95</v>
      </c>
      <c r="B70" s="82">
        <v>65000</v>
      </c>
      <c r="C70" s="82">
        <v>16391</v>
      </c>
      <c r="D70" s="82">
        <v>15853</v>
      </c>
      <c r="E70" s="67">
        <f>+C70-D70</f>
        <v>538</v>
      </c>
      <c r="F70" s="68">
        <f>_xlfn.IFERROR(+D70/C70,0)</f>
        <v>0.967177109389299</v>
      </c>
      <c r="G70" s="44"/>
    </row>
    <row r="71" spans="1:7" s="45" customFormat="1" ht="35.25" customHeight="1">
      <c r="A71" s="93" t="s">
        <v>96</v>
      </c>
      <c r="B71" s="82">
        <v>200000</v>
      </c>
      <c r="C71" s="94">
        <v>0</v>
      </c>
      <c r="D71" s="94">
        <v>0</v>
      </c>
      <c r="E71" s="67">
        <f aca="true" t="shared" si="2" ref="E71:E77">+C71-D71</f>
        <v>0</v>
      </c>
      <c r="F71" s="68">
        <f aca="true" t="shared" si="3" ref="F71:F77">_xlfn.IFERROR(+D71/C71,0)</f>
        <v>0</v>
      </c>
      <c r="G71" s="44"/>
    </row>
    <row r="72" spans="1:7" s="45" customFormat="1" ht="54" customHeight="1">
      <c r="A72" s="93" t="s">
        <v>97</v>
      </c>
      <c r="B72" s="82">
        <v>355950</v>
      </c>
      <c r="C72" s="82">
        <v>120337</v>
      </c>
      <c r="D72" s="82">
        <v>57788</v>
      </c>
      <c r="E72" s="67">
        <f t="shared" si="2"/>
        <v>62549</v>
      </c>
      <c r="F72" s="68">
        <f t="shared" si="3"/>
        <v>0.48021805429751446</v>
      </c>
      <c r="G72" s="44"/>
    </row>
    <row r="73" spans="1:7" s="45" customFormat="1" ht="51" customHeight="1">
      <c r="A73" s="93" t="s">
        <v>98</v>
      </c>
      <c r="B73" s="82">
        <v>150000</v>
      </c>
      <c r="C73" s="94">
        <v>0</v>
      </c>
      <c r="D73" s="94">
        <v>0</v>
      </c>
      <c r="E73" s="67">
        <f t="shared" si="2"/>
        <v>0</v>
      </c>
      <c r="F73" s="68">
        <f t="shared" si="3"/>
        <v>0</v>
      </c>
      <c r="G73" s="44"/>
    </row>
    <row r="74" spans="1:7" s="45" customFormat="1" ht="61.5" customHeight="1">
      <c r="A74" s="93" t="s">
        <v>99</v>
      </c>
      <c r="B74" s="82">
        <v>545572</v>
      </c>
      <c r="C74" s="82">
        <v>544922</v>
      </c>
      <c r="D74" s="94">
        <v>0</v>
      </c>
      <c r="E74" s="67">
        <f t="shared" si="2"/>
        <v>544922</v>
      </c>
      <c r="F74" s="68">
        <f t="shared" si="3"/>
        <v>0</v>
      </c>
      <c r="G74" s="44"/>
    </row>
    <row r="75" spans="1:7" s="45" customFormat="1" ht="50.25" customHeight="1">
      <c r="A75" s="93" t="s">
        <v>100</v>
      </c>
      <c r="B75" s="82">
        <v>300000</v>
      </c>
      <c r="C75" s="94">
        <v>1</v>
      </c>
      <c r="D75" s="94">
        <v>0</v>
      </c>
      <c r="E75" s="67">
        <f t="shared" si="2"/>
        <v>1</v>
      </c>
      <c r="F75" s="68">
        <f t="shared" si="3"/>
        <v>0</v>
      </c>
      <c r="G75" s="44"/>
    </row>
    <row r="76" spans="1:7" s="45" customFormat="1" ht="40.5" customHeight="1">
      <c r="A76" s="93" t="s">
        <v>101</v>
      </c>
      <c r="B76" s="82">
        <v>500000</v>
      </c>
      <c r="C76" s="82">
        <v>459857</v>
      </c>
      <c r="D76" s="82">
        <v>459856</v>
      </c>
      <c r="E76" s="67">
        <f t="shared" si="2"/>
        <v>1</v>
      </c>
      <c r="F76" s="68">
        <f t="shared" si="3"/>
        <v>0.999997825410943</v>
      </c>
      <c r="G76" s="44"/>
    </row>
    <row r="77" spans="1:7" s="45" customFormat="1" ht="42.75">
      <c r="A77" s="93" t="s">
        <v>102</v>
      </c>
      <c r="B77" s="82">
        <v>100000</v>
      </c>
      <c r="C77" s="82">
        <v>50000</v>
      </c>
      <c r="D77" s="94">
        <v>0</v>
      </c>
      <c r="E77" s="67">
        <f t="shared" si="2"/>
        <v>50000</v>
      </c>
      <c r="F77" s="68">
        <f t="shared" si="3"/>
        <v>0</v>
      </c>
      <c r="G77" s="44"/>
    </row>
    <row r="78" spans="1:7" s="45" customFormat="1" ht="15" customHeight="1">
      <c r="A78" s="88" t="s">
        <v>37</v>
      </c>
      <c r="B78" s="69">
        <f>SUM(B70:B77)</f>
        <v>2216522</v>
      </c>
      <c r="C78" s="69">
        <f>SUM(C70:C77)</f>
        <v>1191508</v>
      </c>
      <c r="D78" s="69">
        <f>SUM(D70:D77)</f>
        <v>533497</v>
      </c>
      <c r="E78" s="69">
        <f>SUM(E70:E77)</f>
        <v>658011</v>
      </c>
      <c r="F78" s="70">
        <f>_xlfn.IFERROR(+D78/C78,0)</f>
        <v>0.4477494066342819</v>
      </c>
      <c r="G78" s="44"/>
    </row>
    <row r="79" spans="1:7" s="45" customFormat="1" ht="15" customHeight="1">
      <c r="A79" s="89"/>
      <c r="B79" s="36"/>
      <c r="C79" s="71"/>
      <c r="D79" s="18"/>
      <c r="E79" s="72"/>
      <c r="F79" s="73"/>
      <c r="G79" s="44"/>
    </row>
    <row r="80" spans="1:7" s="45" customFormat="1" ht="15" customHeight="1">
      <c r="A80" s="121" t="s">
        <v>104</v>
      </c>
      <c r="B80" s="120" t="s">
        <v>10</v>
      </c>
      <c r="C80" s="120"/>
      <c r="D80" s="85" t="s">
        <v>1</v>
      </c>
      <c r="E80" s="120" t="s">
        <v>32</v>
      </c>
      <c r="F80" s="120"/>
      <c r="G80" s="44"/>
    </row>
    <row r="81" spans="1:7" s="45" customFormat="1" ht="15" customHeight="1">
      <c r="A81" s="121"/>
      <c r="B81" s="85" t="s">
        <v>20</v>
      </c>
      <c r="C81" s="85" t="s">
        <v>21</v>
      </c>
      <c r="D81" s="85" t="s">
        <v>19</v>
      </c>
      <c r="E81" s="85" t="s">
        <v>4</v>
      </c>
      <c r="F81" s="85" t="s">
        <v>5</v>
      </c>
      <c r="G81" s="44"/>
    </row>
    <row r="82" spans="1:7" s="45" customFormat="1" ht="33" customHeight="1">
      <c r="A82" s="93" t="s">
        <v>105</v>
      </c>
      <c r="B82" s="82">
        <v>1157850</v>
      </c>
      <c r="C82" s="82">
        <v>1342109</v>
      </c>
      <c r="D82" s="82">
        <v>342108</v>
      </c>
      <c r="E82" s="67">
        <f>+C82-D82</f>
        <v>1000001</v>
      </c>
      <c r="F82" s="68">
        <f>_xlfn.IFERROR(+D82/C82,0)</f>
        <v>0.2549032902692702</v>
      </c>
      <c r="G82" s="44"/>
    </row>
    <row r="83" spans="1:7" s="45" customFormat="1" ht="34.5" customHeight="1">
      <c r="A83" s="93" t="s">
        <v>106</v>
      </c>
      <c r="B83" s="82">
        <v>1689800</v>
      </c>
      <c r="C83" s="82">
        <v>1571411</v>
      </c>
      <c r="D83" s="82">
        <v>1444797</v>
      </c>
      <c r="E83" s="67">
        <f aca="true" t="shared" si="4" ref="E83:E146">+C83-D83</f>
        <v>126614</v>
      </c>
      <c r="F83" s="68">
        <f aca="true" t="shared" si="5" ref="F83:F146">_xlfn.IFERROR(+D83/C83,0)</f>
        <v>0.9194265535878264</v>
      </c>
      <c r="G83" s="44"/>
    </row>
    <row r="84" spans="1:7" s="45" customFormat="1" ht="33.75" customHeight="1">
      <c r="A84" s="93" t="s">
        <v>107</v>
      </c>
      <c r="B84" s="82">
        <v>115180885</v>
      </c>
      <c r="C84" s="82">
        <v>333044731</v>
      </c>
      <c r="D84" s="82">
        <v>291739448</v>
      </c>
      <c r="E84" s="67">
        <f t="shared" si="4"/>
        <v>41305283</v>
      </c>
      <c r="F84" s="68">
        <f t="shared" si="5"/>
        <v>0.8759767708200134</v>
      </c>
      <c r="G84" s="44"/>
    </row>
    <row r="85" spans="1:7" s="45" customFormat="1" ht="33" customHeight="1">
      <c r="A85" s="93" t="s">
        <v>108</v>
      </c>
      <c r="B85" s="82">
        <v>70125922</v>
      </c>
      <c r="C85" s="82">
        <v>74984233</v>
      </c>
      <c r="D85" s="82">
        <v>74357991</v>
      </c>
      <c r="E85" s="67">
        <f t="shared" si="4"/>
        <v>626242</v>
      </c>
      <c r="F85" s="68">
        <f t="shared" si="5"/>
        <v>0.991648350927321</v>
      </c>
      <c r="G85" s="44"/>
    </row>
    <row r="86" spans="1:7" s="45" customFormat="1" ht="36" customHeight="1">
      <c r="A86" s="93" t="s">
        <v>109</v>
      </c>
      <c r="B86" s="82">
        <v>10115060</v>
      </c>
      <c r="C86" s="82">
        <v>4332667</v>
      </c>
      <c r="D86" s="82">
        <v>4332666</v>
      </c>
      <c r="E86" s="67">
        <f t="shared" si="4"/>
        <v>1</v>
      </c>
      <c r="F86" s="68">
        <f t="shared" si="5"/>
        <v>0.9999997691952786</v>
      </c>
      <c r="G86" s="44"/>
    </row>
    <row r="87" spans="1:7" s="45" customFormat="1" ht="30.75" customHeight="1">
      <c r="A87" s="93" t="s">
        <v>110</v>
      </c>
      <c r="B87" s="82">
        <v>33625241</v>
      </c>
      <c r="C87" s="82">
        <v>37114216</v>
      </c>
      <c r="D87" s="82">
        <v>34681335</v>
      </c>
      <c r="E87" s="67">
        <f t="shared" si="4"/>
        <v>2432881</v>
      </c>
      <c r="F87" s="68">
        <f t="shared" si="5"/>
        <v>0.9344488106659723</v>
      </c>
      <c r="G87" s="44"/>
    </row>
    <row r="88" spans="1:7" s="45" customFormat="1" ht="49.5" customHeight="1">
      <c r="A88" s="93" t="s">
        <v>111</v>
      </c>
      <c r="B88" s="82">
        <v>7604450</v>
      </c>
      <c r="C88" s="82">
        <v>11029856</v>
      </c>
      <c r="D88" s="82">
        <v>54570</v>
      </c>
      <c r="E88" s="67">
        <f t="shared" si="4"/>
        <v>10975286</v>
      </c>
      <c r="F88" s="68">
        <f t="shared" si="5"/>
        <v>0.004947480728669531</v>
      </c>
      <c r="G88" s="44"/>
    </row>
    <row r="89" spans="1:7" s="45" customFormat="1" ht="46.5" customHeight="1">
      <c r="A89" s="93" t="s">
        <v>112</v>
      </c>
      <c r="B89" s="82">
        <v>13833630</v>
      </c>
      <c r="C89" s="82">
        <v>13386180</v>
      </c>
      <c r="D89" s="94">
        <v>0</v>
      </c>
      <c r="E89" s="67">
        <f t="shared" si="4"/>
        <v>13386180</v>
      </c>
      <c r="F89" s="68">
        <f t="shared" si="5"/>
        <v>0</v>
      </c>
      <c r="G89" s="44"/>
    </row>
    <row r="90" spans="1:7" s="45" customFormat="1" ht="48.75" customHeight="1">
      <c r="A90" s="93" t="s">
        <v>113</v>
      </c>
      <c r="B90" s="82">
        <v>35924</v>
      </c>
      <c r="C90" s="94">
        <v>0</v>
      </c>
      <c r="D90" s="94">
        <v>0</v>
      </c>
      <c r="E90" s="67">
        <f t="shared" si="4"/>
        <v>0</v>
      </c>
      <c r="F90" s="68">
        <f t="shared" si="5"/>
        <v>0</v>
      </c>
      <c r="G90" s="44"/>
    </row>
    <row r="91" spans="1:7" s="45" customFormat="1" ht="31.5" customHeight="1">
      <c r="A91" s="93" t="s">
        <v>114</v>
      </c>
      <c r="B91" s="82">
        <v>100000</v>
      </c>
      <c r="C91" s="82">
        <v>3876336</v>
      </c>
      <c r="D91" s="82">
        <v>3509913</v>
      </c>
      <c r="E91" s="67">
        <f t="shared" si="4"/>
        <v>366423</v>
      </c>
      <c r="F91" s="68">
        <f t="shared" si="5"/>
        <v>0.9054718166846217</v>
      </c>
      <c r="G91" s="44"/>
    </row>
    <row r="92" spans="1:7" s="45" customFormat="1" ht="28.5">
      <c r="A92" s="93" t="s">
        <v>115</v>
      </c>
      <c r="B92" s="82">
        <v>75360</v>
      </c>
      <c r="C92" s="82">
        <v>2549292</v>
      </c>
      <c r="D92" s="82">
        <v>2549291</v>
      </c>
      <c r="E92" s="67">
        <f t="shared" si="4"/>
        <v>1</v>
      </c>
      <c r="F92" s="68">
        <f t="shared" si="5"/>
        <v>0.9999996077342258</v>
      </c>
      <c r="G92" s="44"/>
    </row>
    <row r="93" spans="1:7" s="45" customFormat="1" ht="42.75">
      <c r="A93" s="93" t="s">
        <v>116</v>
      </c>
      <c r="B93" s="82">
        <v>14440</v>
      </c>
      <c r="C93" s="94">
        <v>0</v>
      </c>
      <c r="D93" s="94">
        <v>0</v>
      </c>
      <c r="E93" s="67">
        <f t="shared" si="4"/>
        <v>0</v>
      </c>
      <c r="F93" s="68">
        <f t="shared" si="5"/>
        <v>0</v>
      </c>
      <c r="G93" s="44"/>
    </row>
    <row r="94" spans="1:7" s="45" customFormat="1" ht="42.75">
      <c r="A94" s="93" t="s">
        <v>117</v>
      </c>
      <c r="B94" s="82">
        <v>38400</v>
      </c>
      <c r="C94" s="94">
        <v>0</v>
      </c>
      <c r="D94" s="94">
        <v>0</v>
      </c>
      <c r="E94" s="67">
        <f t="shared" si="4"/>
        <v>0</v>
      </c>
      <c r="F94" s="68">
        <f t="shared" si="5"/>
        <v>0</v>
      </c>
      <c r="G94" s="44"/>
    </row>
    <row r="95" spans="1:7" s="45" customFormat="1" ht="28.5">
      <c r="A95" s="93" t="s">
        <v>118</v>
      </c>
      <c r="B95" s="82">
        <v>41060</v>
      </c>
      <c r="C95" s="94">
        <v>0</v>
      </c>
      <c r="D95" s="94">
        <v>0</v>
      </c>
      <c r="E95" s="67">
        <f t="shared" si="4"/>
        <v>0</v>
      </c>
      <c r="F95" s="68">
        <f t="shared" si="5"/>
        <v>0</v>
      </c>
      <c r="G95" s="44"/>
    </row>
    <row r="96" spans="1:7" s="45" customFormat="1" ht="34.5" customHeight="1">
      <c r="A96" s="93" t="s">
        <v>119</v>
      </c>
      <c r="B96" s="82">
        <v>51507</v>
      </c>
      <c r="C96" s="94">
        <v>0</v>
      </c>
      <c r="D96" s="94">
        <v>0</v>
      </c>
      <c r="E96" s="67">
        <f t="shared" si="4"/>
        <v>0</v>
      </c>
      <c r="F96" s="68">
        <f t="shared" si="5"/>
        <v>0</v>
      </c>
      <c r="G96" s="44"/>
    </row>
    <row r="97" spans="1:7" s="45" customFormat="1" ht="42.75">
      <c r="A97" s="93" t="s">
        <v>120</v>
      </c>
      <c r="B97" s="82">
        <v>25952</v>
      </c>
      <c r="C97" s="94">
        <v>0</v>
      </c>
      <c r="D97" s="94">
        <v>0</v>
      </c>
      <c r="E97" s="67">
        <f t="shared" si="4"/>
        <v>0</v>
      </c>
      <c r="F97" s="68">
        <f t="shared" si="5"/>
        <v>0</v>
      </c>
      <c r="G97" s="44"/>
    </row>
    <row r="98" spans="1:7" s="45" customFormat="1" ht="33.75" customHeight="1">
      <c r="A98" s="93" t="s">
        <v>121</v>
      </c>
      <c r="B98" s="82">
        <v>21403</v>
      </c>
      <c r="C98" s="94">
        <v>0</v>
      </c>
      <c r="D98" s="94">
        <v>0</v>
      </c>
      <c r="E98" s="67">
        <f t="shared" si="4"/>
        <v>0</v>
      </c>
      <c r="F98" s="68">
        <f t="shared" si="5"/>
        <v>0</v>
      </c>
      <c r="G98" s="44"/>
    </row>
    <row r="99" spans="1:7" s="45" customFormat="1" ht="42.75">
      <c r="A99" s="93" t="s">
        <v>122</v>
      </c>
      <c r="B99" s="82">
        <v>51809</v>
      </c>
      <c r="C99" s="94">
        <v>0</v>
      </c>
      <c r="D99" s="94">
        <v>0</v>
      </c>
      <c r="E99" s="67">
        <f t="shared" si="4"/>
        <v>0</v>
      </c>
      <c r="F99" s="68">
        <f t="shared" si="5"/>
        <v>0</v>
      </c>
      <c r="G99" s="44"/>
    </row>
    <row r="100" spans="1:7" s="45" customFormat="1" ht="36" customHeight="1">
      <c r="A100" s="93" t="s">
        <v>123</v>
      </c>
      <c r="B100" s="82">
        <v>33545</v>
      </c>
      <c r="C100" s="94">
        <v>0</v>
      </c>
      <c r="D100" s="94">
        <v>0</v>
      </c>
      <c r="E100" s="67">
        <f t="shared" si="4"/>
        <v>0</v>
      </c>
      <c r="F100" s="68">
        <f t="shared" si="5"/>
        <v>0</v>
      </c>
      <c r="G100" s="44"/>
    </row>
    <row r="101" spans="1:7" s="45" customFormat="1" ht="37.5" customHeight="1">
      <c r="A101" s="93" t="s">
        <v>124</v>
      </c>
      <c r="B101" s="82">
        <v>67092</v>
      </c>
      <c r="C101" s="94">
        <v>0</v>
      </c>
      <c r="D101" s="94">
        <v>0</v>
      </c>
      <c r="E101" s="67">
        <f t="shared" si="4"/>
        <v>0</v>
      </c>
      <c r="F101" s="68">
        <f t="shared" si="5"/>
        <v>0</v>
      </c>
      <c r="G101" s="44"/>
    </row>
    <row r="102" spans="1:7" s="45" customFormat="1" ht="35.25" customHeight="1">
      <c r="A102" s="93" t="s">
        <v>125</v>
      </c>
      <c r="B102" s="82">
        <v>261292</v>
      </c>
      <c r="C102" s="82">
        <v>169844</v>
      </c>
      <c r="D102" s="82">
        <v>82150</v>
      </c>
      <c r="E102" s="67">
        <f t="shared" si="4"/>
        <v>87694</v>
      </c>
      <c r="F102" s="68">
        <f t="shared" si="5"/>
        <v>0.4836791408586703</v>
      </c>
      <c r="G102" s="44"/>
    </row>
    <row r="103" spans="1:7" s="45" customFormat="1" ht="33.75" customHeight="1">
      <c r="A103" s="93" t="s">
        <v>126</v>
      </c>
      <c r="B103" s="82">
        <v>42250339</v>
      </c>
      <c r="C103" s="82">
        <v>79962588</v>
      </c>
      <c r="D103" s="82">
        <v>69286226</v>
      </c>
      <c r="E103" s="67">
        <f t="shared" si="4"/>
        <v>10676362</v>
      </c>
      <c r="F103" s="68">
        <f t="shared" si="5"/>
        <v>0.866483035791688</v>
      </c>
      <c r="G103" s="44"/>
    </row>
    <row r="104" spans="1:7" s="45" customFormat="1" ht="37.5" customHeight="1">
      <c r="A104" s="93" t="s">
        <v>127</v>
      </c>
      <c r="B104" s="82">
        <v>17820</v>
      </c>
      <c r="C104" s="82">
        <v>861781</v>
      </c>
      <c r="D104" s="82">
        <v>208161</v>
      </c>
      <c r="E104" s="67">
        <f t="shared" si="4"/>
        <v>653620</v>
      </c>
      <c r="F104" s="68">
        <f t="shared" si="5"/>
        <v>0.24154744650903187</v>
      </c>
      <c r="G104" s="44"/>
    </row>
    <row r="105" spans="1:7" s="45" customFormat="1" ht="36" customHeight="1">
      <c r="A105" s="93" t="s">
        <v>128</v>
      </c>
      <c r="B105" s="82">
        <v>50000</v>
      </c>
      <c r="C105" s="94">
        <v>0</v>
      </c>
      <c r="D105" s="94">
        <v>0</v>
      </c>
      <c r="E105" s="67">
        <f t="shared" si="4"/>
        <v>0</v>
      </c>
      <c r="F105" s="68">
        <f t="shared" si="5"/>
        <v>0</v>
      </c>
      <c r="G105" s="44"/>
    </row>
    <row r="106" spans="1:7" s="45" customFormat="1" ht="37.5" customHeight="1">
      <c r="A106" s="93" t="s">
        <v>129</v>
      </c>
      <c r="B106" s="82">
        <v>50000</v>
      </c>
      <c r="C106" s="94">
        <v>0</v>
      </c>
      <c r="D106" s="94">
        <v>0</v>
      </c>
      <c r="E106" s="67">
        <f t="shared" si="4"/>
        <v>0</v>
      </c>
      <c r="F106" s="68">
        <f t="shared" si="5"/>
        <v>0</v>
      </c>
      <c r="G106" s="44"/>
    </row>
    <row r="107" spans="1:7" s="45" customFormat="1" ht="37.5" customHeight="1">
      <c r="A107" s="93" t="s">
        <v>130</v>
      </c>
      <c r="B107" s="82">
        <v>8880001</v>
      </c>
      <c r="C107" s="82">
        <v>8880001</v>
      </c>
      <c r="D107" s="94">
        <v>0</v>
      </c>
      <c r="E107" s="67">
        <f t="shared" si="4"/>
        <v>8880001</v>
      </c>
      <c r="F107" s="68">
        <f t="shared" si="5"/>
        <v>0</v>
      </c>
      <c r="G107" s="44"/>
    </row>
    <row r="108" spans="1:7" s="45" customFormat="1" ht="35.25" customHeight="1">
      <c r="A108" s="93" t="s">
        <v>131</v>
      </c>
      <c r="B108" s="82">
        <v>1107850</v>
      </c>
      <c r="C108" s="82">
        <v>1000000</v>
      </c>
      <c r="D108" s="94">
        <v>0</v>
      </c>
      <c r="E108" s="67">
        <f t="shared" si="4"/>
        <v>1000000</v>
      </c>
      <c r="F108" s="68">
        <f t="shared" si="5"/>
        <v>0</v>
      </c>
      <c r="G108" s="44"/>
    </row>
    <row r="109" spans="1:7" s="45" customFormat="1" ht="36" customHeight="1">
      <c r="A109" s="93" t="s">
        <v>132</v>
      </c>
      <c r="B109" s="82">
        <v>67004729</v>
      </c>
      <c r="C109" s="82">
        <v>123452243</v>
      </c>
      <c r="D109" s="82">
        <v>86831895</v>
      </c>
      <c r="E109" s="67">
        <f t="shared" si="4"/>
        <v>36620348</v>
      </c>
      <c r="F109" s="68">
        <f t="shared" si="5"/>
        <v>0.703364255601253</v>
      </c>
      <c r="G109" s="44"/>
    </row>
    <row r="110" spans="1:7" s="45" customFormat="1" ht="37.5" customHeight="1">
      <c r="A110" s="93" t="s">
        <v>133</v>
      </c>
      <c r="B110" s="82">
        <v>25766217</v>
      </c>
      <c r="C110" s="82">
        <v>26342132</v>
      </c>
      <c r="D110" s="82">
        <v>22501593</v>
      </c>
      <c r="E110" s="67">
        <f t="shared" si="4"/>
        <v>3840539</v>
      </c>
      <c r="F110" s="68">
        <f t="shared" si="5"/>
        <v>0.8542054606665854</v>
      </c>
      <c r="G110" s="44"/>
    </row>
    <row r="111" spans="1:7" s="45" customFormat="1" ht="32.25" customHeight="1">
      <c r="A111" s="93" t="s">
        <v>134</v>
      </c>
      <c r="B111" s="82">
        <v>2041500</v>
      </c>
      <c r="C111" s="82">
        <v>2027546</v>
      </c>
      <c r="D111" s="82">
        <v>2027546</v>
      </c>
      <c r="E111" s="67">
        <f t="shared" si="4"/>
        <v>0</v>
      </c>
      <c r="F111" s="68">
        <f t="shared" si="5"/>
        <v>1</v>
      </c>
      <c r="G111" s="44"/>
    </row>
    <row r="112" spans="1:7" s="45" customFormat="1" ht="37.5" customHeight="1">
      <c r="A112" s="93" t="s">
        <v>135</v>
      </c>
      <c r="B112" s="82">
        <v>5530419</v>
      </c>
      <c r="C112" s="82">
        <v>8810875</v>
      </c>
      <c r="D112" s="82">
        <v>7941164</v>
      </c>
      <c r="E112" s="67">
        <f t="shared" si="4"/>
        <v>869711</v>
      </c>
      <c r="F112" s="68">
        <f t="shared" si="5"/>
        <v>0.9012911884460965</v>
      </c>
      <c r="G112" s="44"/>
    </row>
    <row r="113" spans="1:7" s="45" customFormat="1" ht="48" customHeight="1">
      <c r="A113" s="93" t="s">
        <v>136</v>
      </c>
      <c r="B113" s="82">
        <v>1515700</v>
      </c>
      <c r="C113" s="82">
        <v>1500000</v>
      </c>
      <c r="D113" s="94">
        <v>0</v>
      </c>
      <c r="E113" s="67">
        <f t="shared" si="4"/>
        <v>1500000</v>
      </c>
      <c r="F113" s="68">
        <f t="shared" si="5"/>
        <v>0</v>
      </c>
      <c r="G113" s="44"/>
    </row>
    <row r="114" spans="1:7" s="45" customFormat="1" ht="50.25" customHeight="1">
      <c r="A114" s="93" t="s">
        <v>137</v>
      </c>
      <c r="B114" s="82">
        <v>2329874</v>
      </c>
      <c r="C114" s="82">
        <v>2254514</v>
      </c>
      <c r="D114" s="94">
        <v>0</v>
      </c>
      <c r="E114" s="67">
        <f t="shared" si="4"/>
        <v>2254514</v>
      </c>
      <c r="F114" s="68">
        <f t="shared" si="5"/>
        <v>0</v>
      </c>
      <c r="G114" s="44"/>
    </row>
    <row r="115" spans="1:7" s="45" customFormat="1" ht="36" customHeight="1">
      <c r="A115" s="93" t="s">
        <v>138</v>
      </c>
      <c r="B115" s="82">
        <v>12342</v>
      </c>
      <c r="C115" s="82">
        <v>1259693</v>
      </c>
      <c r="D115" s="82">
        <v>921953</v>
      </c>
      <c r="E115" s="67">
        <f t="shared" si="4"/>
        <v>337740</v>
      </c>
      <c r="F115" s="68">
        <f t="shared" si="5"/>
        <v>0.7318870550205486</v>
      </c>
      <c r="G115" s="44"/>
    </row>
    <row r="116" spans="1:7" s="45" customFormat="1" ht="36" customHeight="1">
      <c r="A116" s="93" t="s">
        <v>139</v>
      </c>
      <c r="B116" s="82">
        <v>46075</v>
      </c>
      <c r="C116" s="94">
        <v>0</v>
      </c>
      <c r="D116" s="94">
        <v>0</v>
      </c>
      <c r="E116" s="67">
        <f t="shared" si="4"/>
        <v>0</v>
      </c>
      <c r="F116" s="68">
        <f t="shared" si="5"/>
        <v>0</v>
      </c>
      <c r="G116" s="44"/>
    </row>
    <row r="117" spans="1:7" s="45" customFormat="1" ht="36" customHeight="1">
      <c r="A117" s="93" t="s">
        <v>140</v>
      </c>
      <c r="B117" s="82">
        <v>50020</v>
      </c>
      <c r="C117" s="94">
        <v>0</v>
      </c>
      <c r="D117" s="94">
        <v>0</v>
      </c>
      <c r="E117" s="67">
        <f t="shared" si="4"/>
        <v>0</v>
      </c>
      <c r="F117" s="68">
        <f t="shared" si="5"/>
        <v>0</v>
      </c>
      <c r="G117" s="44"/>
    </row>
    <row r="118" spans="1:7" s="45" customFormat="1" ht="36" customHeight="1">
      <c r="A118" s="93" t="s">
        <v>141</v>
      </c>
      <c r="B118" s="82">
        <v>66007</v>
      </c>
      <c r="C118" s="94">
        <v>0</v>
      </c>
      <c r="D118" s="94">
        <v>0</v>
      </c>
      <c r="E118" s="67">
        <f t="shared" si="4"/>
        <v>0</v>
      </c>
      <c r="F118" s="68">
        <f t="shared" si="5"/>
        <v>0</v>
      </c>
      <c r="G118" s="44"/>
    </row>
    <row r="119" spans="1:7" s="45" customFormat="1" ht="36" customHeight="1">
      <c r="A119" s="93" t="s">
        <v>142</v>
      </c>
      <c r="B119" s="82">
        <v>21720</v>
      </c>
      <c r="C119" s="94">
        <v>0</v>
      </c>
      <c r="D119" s="94">
        <v>0</v>
      </c>
      <c r="E119" s="67">
        <f t="shared" si="4"/>
        <v>0</v>
      </c>
      <c r="F119" s="68">
        <f t="shared" si="5"/>
        <v>0</v>
      </c>
      <c r="G119" s="44"/>
    </row>
    <row r="120" spans="1:7" s="45" customFormat="1" ht="36" customHeight="1">
      <c r="A120" s="93" t="s">
        <v>143</v>
      </c>
      <c r="B120" s="82">
        <v>62131</v>
      </c>
      <c r="C120" s="94">
        <v>0</v>
      </c>
      <c r="D120" s="94">
        <v>0</v>
      </c>
      <c r="E120" s="67">
        <f t="shared" si="4"/>
        <v>0</v>
      </c>
      <c r="F120" s="68">
        <f t="shared" si="5"/>
        <v>0</v>
      </c>
      <c r="G120" s="44"/>
    </row>
    <row r="121" spans="1:7" s="45" customFormat="1" ht="36" customHeight="1">
      <c r="A121" s="93" t="s">
        <v>144</v>
      </c>
      <c r="B121" s="82">
        <v>1474739</v>
      </c>
      <c r="C121" s="82">
        <v>1451207</v>
      </c>
      <c r="D121" s="94">
        <v>0</v>
      </c>
      <c r="E121" s="67">
        <f t="shared" si="4"/>
        <v>1451207</v>
      </c>
      <c r="F121" s="68">
        <f t="shared" si="5"/>
        <v>0</v>
      </c>
      <c r="G121" s="44"/>
    </row>
    <row r="122" spans="1:7" s="45" customFormat="1" ht="36" customHeight="1">
      <c r="A122" s="93" t="s">
        <v>145</v>
      </c>
      <c r="B122" s="82">
        <v>40240</v>
      </c>
      <c r="C122" s="94">
        <v>0</v>
      </c>
      <c r="D122" s="94">
        <v>0</v>
      </c>
      <c r="E122" s="67">
        <f t="shared" si="4"/>
        <v>0</v>
      </c>
      <c r="F122" s="68">
        <f t="shared" si="5"/>
        <v>0</v>
      </c>
      <c r="G122" s="44"/>
    </row>
    <row r="123" spans="1:7" s="45" customFormat="1" ht="36" customHeight="1">
      <c r="A123" s="93" t="s">
        <v>146</v>
      </c>
      <c r="B123" s="82">
        <v>50240</v>
      </c>
      <c r="C123" s="94">
        <v>0</v>
      </c>
      <c r="D123" s="94">
        <v>0</v>
      </c>
      <c r="E123" s="67">
        <f t="shared" si="4"/>
        <v>0</v>
      </c>
      <c r="F123" s="68">
        <f t="shared" si="5"/>
        <v>0</v>
      </c>
      <c r="G123" s="44"/>
    </row>
    <row r="124" spans="1:7" s="45" customFormat="1" ht="36" customHeight="1">
      <c r="A124" s="93" t="s">
        <v>147</v>
      </c>
      <c r="B124" s="82">
        <v>197307</v>
      </c>
      <c r="C124" s="82">
        <v>179274</v>
      </c>
      <c r="D124" s="82">
        <v>67969</v>
      </c>
      <c r="E124" s="67">
        <f t="shared" si="4"/>
        <v>111305</v>
      </c>
      <c r="F124" s="68">
        <f t="shared" si="5"/>
        <v>0.3791347323092027</v>
      </c>
      <c r="G124" s="44"/>
    </row>
    <row r="125" spans="1:7" s="45" customFormat="1" ht="36" customHeight="1">
      <c r="A125" s="93" t="s">
        <v>148</v>
      </c>
      <c r="B125" s="82">
        <v>8189781</v>
      </c>
      <c r="C125" s="82">
        <v>13435377</v>
      </c>
      <c r="D125" s="82">
        <v>9729175</v>
      </c>
      <c r="E125" s="67">
        <f t="shared" si="4"/>
        <v>3706202</v>
      </c>
      <c r="F125" s="68">
        <f t="shared" si="5"/>
        <v>0.7241460362444612</v>
      </c>
      <c r="G125" s="44"/>
    </row>
    <row r="126" spans="1:7" s="45" customFormat="1" ht="36" customHeight="1">
      <c r="A126" s="93" t="s">
        <v>149</v>
      </c>
      <c r="B126" s="82">
        <v>44126</v>
      </c>
      <c r="C126" s="94">
        <v>0</v>
      </c>
      <c r="D126" s="94">
        <v>0</v>
      </c>
      <c r="E126" s="67">
        <f t="shared" si="4"/>
        <v>0</v>
      </c>
      <c r="F126" s="68">
        <f t="shared" si="5"/>
        <v>0</v>
      </c>
      <c r="G126" s="44"/>
    </row>
    <row r="127" spans="1:7" s="45" customFormat="1" ht="36.75" customHeight="1">
      <c r="A127" s="93" t="s">
        <v>150</v>
      </c>
      <c r="B127" s="82">
        <v>17297807</v>
      </c>
      <c r="C127" s="82">
        <v>1930268</v>
      </c>
      <c r="D127" s="82">
        <v>1804466</v>
      </c>
      <c r="E127" s="67">
        <f t="shared" si="4"/>
        <v>125802</v>
      </c>
      <c r="F127" s="68">
        <f t="shared" si="5"/>
        <v>0.9348266665561467</v>
      </c>
      <c r="G127" s="44"/>
    </row>
    <row r="128" spans="1:7" s="45" customFormat="1" ht="53.25" customHeight="1">
      <c r="A128" s="93" t="s">
        <v>151</v>
      </c>
      <c r="B128" s="82">
        <v>4010990</v>
      </c>
      <c r="C128" s="82">
        <v>631388</v>
      </c>
      <c r="D128" s="82">
        <v>22000</v>
      </c>
      <c r="E128" s="67">
        <f t="shared" si="4"/>
        <v>609388</v>
      </c>
      <c r="F128" s="68">
        <f t="shared" si="5"/>
        <v>0.03484386779603033</v>
      </c>
      <c r="G128" s="44"/>
    </row>
    <row r="129" spans="1:7" s="45" customFormat="1" ht="47.25" customHeight="1">
      <c r="A129" s="93" t="s">
        <v>152</v>
      </c>
      <c r="B129" s="82">
        <v>436851</v>
      </c>
      <c r="C129" s="82">
        <v>422721</v>
      </c>
      <c r="D129" s="94">
        <v>0</v>
      </c>
      <c r="E129" s="67">
        <f t="shared" si="4"/>
        <v>422721</v>
      </c>
      <c r="F129" s="68">
        <f t="shared" si="5"/>
        <v>0</v>
      </c>
      <c r="G129" s="44"/>
    </row>
    <row r="130" spans="1:7" s="45" customFormat="1" ht="49.5" customHeight="1">
      <c r="A130" s="93" t="s">
        <v>153</v>
      </c>
      <c r="B130" s="82">
        <v>8088697</v>
      </c>
      <c r="C130" s="82">
        <v>26783690</v>
      </c>
      <c r="D130" s="82">
        <v>4272669</v>
      </c>
      <c r="E130" s="67">
        <f t="shared" si="4"/>
        <v>22511021</v>
      </c>
      <c r="F130" s="68">
        <f t="shared" si="5"/>
        <v>0.15952503183840613</v>
      </c>
      <c r="G130" s="44"/>
    </row>
    <row r="131" spans="1:7" s="45" customFormat="1" ht="36.75" customHeight="1">
      <c r="A131" s="93" t="s">
        <v>154</v>
      </c>
      <c r="B131" s="82">
        <v>5495</v>
      </c>
      <c r="C131" s="94">
        <v>0</v>
      </c>
      <c r="D131" s="94">
        <v>0</v>
      </c>
      <c r="E131" s="67">
        <f t="shared" si="4"/>
        <v>0</v>
      </c>
      <c r="F131" s="68">
        <f t="shared" si="5"/>
        <v>0</v>
      </c>
      <c r="G131" s="44"/>
    </row>
    <row r="132" spans="1:7" s="45" customFormat="1" ht="36.75" customHeight="1">
      <c r="A132" s="93" t="s">
        <v>155</v>
      </c>
      <c r="B132" s="82">
        <v>14033202</v>
      </c>
      <c r="C132" s="82">
        <v>10039706</v>
      </c>
      <c r="D132" s="82">
        <v>39706</v>
      </c>
      <c r="E132" s="67">
        <f t="shared" si="4"/>
        <v>10000000</v>
      </c>
      <c r="F132" s="68">
        <f t="shared" si="5"/>
        <v>0.003954896687213749</v>
      </c>
      <c r="G132" s="44"/>
    </row>
    <row r="133" spans="1:7" s="45" customFormat="1" ht="36.75" customHeight="1">
      <c r="A133" s="93" t="s">
        <v>156</v>
      </c>
      <c r="B133" s="82">
        <v>111898869</v>
      </c>
      <c r="C133" s="82">
        <v>123832357</v>
      </c>
      <c r="D133" s="82">
        <v>98389569</v>
      </c>
      <c r="E133" s="67">
        <f t="shared" si="4"/>
        <v>25442788</v>
      </c>
      <c r="F133" s="68">
        <f t="shared" si="5"/>
        <v>0.7945384500756939</v>
      </c>
      <c r="G133" s="44"/>
    </row>
    <row r="134" spans="1:7" s="45" customFormat="1" ht="36.75" customHeight="1">
      <c r="A134" s="93" t="s">
        <v>157</v>
      </c>
      <c r="B134" s="82">
        <v>83254190</v>
      </c>
      <c r="C134" s="82">
        <v>88040315</v>
      </c>
      <c r="D134" s="82">
        <v>58275460</v>
      </c>
      <c r="E134" s="67">
        <f t="shared" si="4"/>
        <v>29764855</v>
      </c>
      <c r="F134" s="68">
        <f t="shared" si="5"/>
        <v>0.6619178952278851</v>
      </c>
      <c r="G134" s="44"/>
    </row>
    <row r="135" spans="1:7" s="45" customFormat="1" ht="36.75" customHeight="1">
      <c r="A135" s="93" t="s">
        <v>158</v>
      </c>
      <c r="B135" s="82">
        <v>533750</v>
      </c>
      <c r="C135" s="82">
        <v>346938</v>
      </c>
      <c r="D135" s="94">
        <v>0</v>
      </c>
      <c r="E135" s="67">
        <f t="shared" si="4"/>
        <v>346938</v>
      </c>
      <c r="F135" s="68">
        <f t="shared" si="5"/>
        <v>0</v>
      </c>
      <c r="G135" s="44"/>
    </row>
    <row r="136" spans="1:7" s="45" customFormat="1" ht="36.75" customHeight="1">
      <c r="A136" s="93" t="s">
        <v>159</v>
      </c>
      <c r="B136" s="82">
        <v>4328155</v>
      </c>
      <c r="C136" s="82">
        <v>6453078</v>
      </c>
      <c r="D136" s="82">
        <v>6075846</v>
      </c>
      <c r="E136" s="67">
        <f t="shared" si="4"/>
        <v>377232</v>
      </c>
      <c r="F136" s="68">
        <f t="shared" si="5"/>
        <v>0.9415423151556513</v>
      </c>
      <c r="G136" s="44"/>
    </row>
    <row r="137" spans="1:7" s="45" customFormat="1" ht="36.75" customHeight="1">
      <c r="A137" s="93" t="s">
        <v>160</v>
      </c>
      <c r="B137" s="82">
        <v>240452</v>
      </c>
      <c r="C137" s="82">
        <v>2184590</v>
      </c>
      <c r="D137" s="82">
        <v>2120728</v>
      </c>
      <c r="E137" s="67">
        <f t="shared" si="4"/>
        <v>63862</v>
      </c>
      <c r="F137" s="68">
        <f t="shared" si="5"/>
        <v>0.9707670546876073</v>
      </c>
      <c r="G137" s="44"/>
    </row>
    <row r="138" spans="1:7" s="45" customFormat="1" ht="36.75" customHeight="1">
      <c r="A138" s="93" t="s">
        <v>161</v>
      </c>
      <c r="B138" s="82">
        <v>133450</v>
      </c>
      <c r="C138" s="82">
        <v>308451</v>
      </c>
      <c r="D138" s="82">
        <v>233152</v>
      </c>
      <c r="E138" s="67">
        <f t="shared" si="4"/>
        <v>75299</v>
      </c>
      <c r="F138" s="68">
        <f t="shared" si="5"/>
        <v>0.7558801884253901</v>
      </c>
      <c r="G138" s="44"/>
    </row>
    <row r="139" spans="1:7" s="45" customFormat="1" ht="35.25" customHeight="1">
      <c r="A139" s="93" t="s">
        <v>162</v>
      </c>
      <c r="B139" s="82">
        <v>15378</v>
      </c>
      <c r="C139" s="94">
        <v>0</v>
      </c>
      <c r="D139" s="94">
        <v>0</v>
      </c>
      <c r="E139" s="67">
        <f t="shared" si="4"/>
        <v>0</v>
      </c>
      <c r="F139" s="68">
        <f t="shared" si="5"/>
        <v>0</v>
      </c>
      <c r="G139" s="44"/>
    </row>
    <row r="140" spans="1:7" s="45" customFormat="1" ht="35.25" customHeight="1">
      <c r="A140" s="93" t="s">
        <v>163</v>
      </c>
      <c r="B140" s="82">
        <v>83674345</v>
      </c>
      <c r="C140" s="82">
        <v>95577108</v>
      </c>
      <c r="D140" s="82">
        <v>5049917</v>
      </c>
      <c r="E140" s="67">
        <f t="shared" si="4"/>
        <v>90527191</v>
      </c>
      <c r="F140" s="68">
        <f t="shared" si="5"/>
        <v>0.05283605149467381</v>
      </c>
      <c r="G140" s="44"/>
    </row>
    <row r="141" spans="1:7" s="45" customFormat="1" ht="35.25" customHeight="1">
      <c r="A141" s="93" t="s">
        <v>164</v>
      </c>
      <c r="B141" s="82">
        <v>50240</v>
      </c>
      <c r="C141" s="94">
        <v>0</v>
      </c>
      <c r="D141" s="94">
        <v>0</v>
      </c>
      <c r="E141" s="67">
        <f t="shared" si="4"/>
        <v>0</v>
      </c>
      <c r="F141" s="68">
        <f t="shared" si="5"/>
        <v>0</v>
      </c>
      <c r="G141" s="44"/>
    </row>
    <row r="142" spans="1:7" s="45" customFormat="1" ht="35.25" customHeight="1">
      <c r="A142" s="93" t="s">
        <v>165</v>
      </c>
      <c r="B142" s="82">
        <v>202409</v>
      </c>
      <c r="C142" s="82">
        <v>81445</v>
      </c>
      <c r="D142" s="82">
        <v>59603</v>
      </c>
      <c r="E142" s="67">
        <f t="shared" si="4"/>
        <v>21842</v>
      </c>
      <c r="F142" s="68">
        <f t="shared" si="5"/>
        <v>0.7318190189698569</v>
      </c>
      <c r="G142" s="44"/>
    </row>
    <row r="143" spans="1:7" s="45" customFormat="1" ht="35.25" customHeight="1">
      <c r="A143" s="93" t="s">
        <v>166</v>
      </c>
      <c r="B143" s="82">
        <v>10641780</v>
      </c>
      <c r="C143" s="82">
        <v>18326464</v>
      </c>
      <c r="D143" s="82">
        <v>10724143</v>
      </c>
      <c r="E143" s="67">
        <f t="shared" si="4"/>
        <v>7602321</v>
      </c>
      <c r="F143" s="68">
        <f t="shared" si="5"/>
        <v>0.5851725133664628</v>
      </c>
      <c r="G143" s="44"/>
    </row>
    <row r="144" spans="1:7" s="45" customFormat="1" ht="35.25" customHeight="1">
      <c r="A144" s="93" t="s">
        <v>167</v>
      </c>
      <c r="B144" s="82">
        <v>4439105</v>
      </c>
      <c r="C144" s="82">
        <v>3583007</v>
      </c>
      <c r="D144" s="82">
        <v>3258793</v>
      </c>
      <c r="E144" s="67">
        <f t="shared" si="4"/>
        <v>324214</v>
      </c>
      <c r="F144" s="68">
        <f t="shared" si="5"/>
        <v>0.9095134338280667</v>
      </c>
      <c r="G144" s="44"/>
    </row>
    <row r="145" spans="1:7" s="45" customFormat="1" ht="35.25" customHeight="1">
      <c r="A145" s="93" t="s">
        <v>168</v>
      </c>
      <c r="B145" s="82">
        <v>480906</v>
      </c>
      <c r="C145" s="82">
        <v>1055656</v>
      </c>
      <c r="D145" s="82">
        <v>938418</v>
      </c>
      <c r="E145" s="67">
        <f t="shared" si="4"/>
        <v>117238</v>
      </c>
      <c r="F145" s="68">
        <f t="shared" si="5"/>
        <v>0.8889429890039937</v>
      </c>
      <c r="G145" s="44"/>
    </row>
    <row r="146" spans="1:7" s="45" customFormat="1" ht="50.25" customHeight="1">
      <c r="A146" s="93" t="s">
        <v>169</v>
      </c>
      <c r="B146" s="82">
        <v>1407850</v>
      </c>
      <c r="C146" s="82">
        <v>1400000</v>
      </c>
      <c r="D146" s="94">
        <v>0</v>
      </c>
      <c r="E146" s="67">
        <f t="shared" si="4"/>
        <v>1400000</v>
      </c>
      <c r="F146" s="68">
        <f t="shared" si="5"/>
        <v>0</v>
      </c>
      <c r="G146" s="44"/>
    </row>
    <row r="147" spans="1:7" s="45" customFormat="1" ht="50.25" customHeight="1">
      <c r="A147" s="93" t="s">
        <v>170</v>
      </c>
      <c r="B147" s="82">
        <v>145617</v>
      </c>
      <c r="C147" s="82">
        <v>140907</v>
      </c>
      <c r="D147" s="94">
        <v>0</v>
      </c>
      <c r="E147" s="67">
        <f>+C147-D147</f>
        <v>140907</v>
      </c>
      <c r="F147" s="68">
        <f aca="true" t="shared" si="6" ref="F147:F152">_xlfn.IFERROR(+D147/C147,0)</f>
        <v>0</v>
      </c>
      <c r="G147" s="44"/>
    </row>
    <row r="148" spans="1:7" s="45" customFormat="1" ht="35.25" customHeight="1">
      <c r="A148" s="93" t="s">
        <v>171</v>
      </c>
      <c r="B148" s="82">
        <v>3662574</v>
      </c>
      <c r="C148" s="82">
        <v>6136113</v>
      </c>
      <c r="D148" s="82">
        <v>3381885</v>
      </c>
      <c r="E148" s="67">
        <f>+C148-D148</f>
        <v>2754228</v>
      </c>
      <c r="F148" s="68">
        <f t="shared" si="6"/>
        <v>0.5511445111913682</v>
      </c>
      <c r="G148" s="44"/>
    </row>
    <row r="149" spans="1:7" s="45" customFormat="1" ht="35.25" customHeight="1">
      <c r="A149" s="93" t="s">
        <v>172</v>
      </c>
      <c r="B149" s="82">
        <v>19403</v>
      </c>
      <c r="C149" s="94">
        <v>0</v>
      </c>
      <c r="D149" s="94">
        <v>0</v>
      </c>
      <c r="E149" s="67">
        <f>+C149-D149</f>
        <v>0</v>
      </c>
      <c r="F149" s="68">
        <f t="shared" si="6"/>
        <v>0</v>
      </c>
      <c r="G149" s="44"/>
    </row>
    <row r="150" spans="1:7" s="45" customFormat="1" ht="35.25" customHeight="1">
      <c r="A150" s="93" t="s">
        <v>173</v>
      </c>
      <c r="B150" s="82">
        <v>16320</v>
      </c>
      <c r="C150" s="94">
        <v>0</v>
      </c>
      <c r="D150" s="94">
        <v>0</v>
      </c>
      <c r="E150" s="67">
        <f>+C150-D150</f>
        <v>0</v>
      </c>
      <c r="F150" s="68">
        <f t="shared" si="6"/>
        <v>0</v>
      </c>
      <c r="G150" s="44"/>
    </row>
    <row r="151" spans="1:7" s="45" customFormat="1" ht="35.25" customHeight="1">
      <c r="A151" s="93" t="s">
        <v>174</v>
      </c>
      <c r="B151" s="82">
        <v>1945222</v>
      </c>
      <c r="C151" s="82">
        <v>1045222</v>
      </c>
      <c r="D151" s="94">
        <v>0</v>
      </c>
      <c r="E151" s="67">
        <f>+C151-D151</f>
        <v>1045222</v>
      </c>
      <c r="F151" s="68">
        <f t="shared" si="6"/>
        <v>0</v>
      </c>
      <c r="G151" s="44"/>
    </row>
    <row r="152" spans="1:7" s="45" customFormat="1" ht="15" customHeight="1">
      <c r="A152" s="88" t="s">
        <v>38</v>
      </c>
      <c r="B152" s="69">
        <f>SUM(B82:B151)</f>
        <v>771912856</v>
      </c>
      <c r="C152" s="69">
        <f>SUM(C82:C151)</f>
        <v>1143137530</v>
      </c>
      <c r="D152" s="69">
        <f>SUM(D82:D151)</f>
        <v>807256306</v>
      </c>
      <c r="E152" s="69">
        <f>SUM(E82:E151)</f>
        <v>335881224</v>
      </c>
      <c r="F152" s="70">
        <f t="shared" si="6"/>
        <v>0.7061760154090996</v>
      </c>
      <c r="G152" s="44"/>
    </row>
    <row r="153" spans="1:7" s="45" customFormat="1" ht="15" customHeight="1">
      <c r="A153" s="89"/>
      <c r="B153" s="36"/>
      <c r="C153" s="71"/>
      <c r="D153" s="18"/>
      <c r="E153" s="72"/>
      <c r="F153" s="73"/>
      <c r="G153" s="44"/>
    </row>
    <row r="154" spans="1:7" s="45" customFormat="1" ht="15" customHeight="1">
      <c r="A154" s="121" t="s">
        <v>175</v>
      </c>
      <c r="B154" s="120" t="s">
        <v>10</v>
      </c>
      <c r="C154" s="120"/>
      <c r="D154" s="85" t="s">
        <v>1</v>
      </c>
      <c r="E154" s="120" t="s">
        <v>32</v>
      </c>
      <c r="F154" s="120"/>
      <c r="G154" s="44"/>
    </row>
    <row r="155" spans="1:7" s="45" customFormat="1" ht="15" customHeight="1">
      <c r="A155" s="121"/>
      <c r="B155" s="85" t="s">
        <v>20</v>
      </c>
      <c r="C155" s="85" t="s">
        <v>21</v>
      </c>
      <c r="D155" s="85" t="s">
        <v>19</v>
      </c>
      <c r="E155" s="85" t="s">
        <v>4</v>
      </c>
      <c r="F155" s="85" t="s">
        <v>5</v>
      </c>
      <c r="G155" s="44"/>
    </row>
    <row r="156" spans="1:7" s="45" customFormat="1" ht="33" customHeight="1">
      <c r="A156" s="93" t="s">
        <v>176</v>
      </c>
      <c r="B156" s="82">
        <v>1020000</v>
      </c>
      <c r="C156" s="82">
        <v>1020000</v>
      </c>
      <c r="D156" s="82">
        <v>772703</v>
      </c>
      <c r="E156" s="67">
        <f>+C156-D156</f>
        <v>247297</v>
      </c>
      <c r="F156" s="68">
        <f>_xlfn.IFERROR(+D156/C156,0)</f>
        <v>0.7575519607843137</v>
      </c>
      <c r="G156" s="44"/>
    </row>
    <row r="157" spans="1:7" s="45" customFormat="1" ht="37.5" customHeight="1">
      <c r="A157" s="93" t="s">
        <v>177</v>
      </c>
      <c r="B157" s="82">
        <v>9100000</v>
      </c>
      <c r="C157" s="82">
        <v>9195259</v>
      </c>
      <c r="D157" s="82">
        <v>8011042</v>
      </c>
      <c r="E157" s="67">
        <f aca="true" t="shared" si="7" ref="E157:E187">+C157-D157</f>
        <v>1184217</v>
      </c>
      <c r="F157" s="68">
        <f aca="true" t="shared" si="8" ref="F157:F187">_xlfn.IFERROR(+D157/C157,0)</f>
        <v>0.871214394287317</v>
      </c>
      <c r="G157" s="44"/>
    </row>
    <row r="158" spans="1:7" s="45" customFormat="1" ht="33" customHeight="1">
      <c r="A158" s="93" t="s">
        <v>178</v>
      </c>
      <c r="B158" s="82">
        <v>20000</v>
      </c>
      <c r="C158" s="82">
        <v>20000</v>
      </c>
      <c r="D158" s="94">
        <v>0</v>
      </c>
      <c r="E158" s="67">
        <f t="shared" si="7"/>
        <v>20000</v>
      </c>
      <c r="F158" s="68">
        <f t="shared" si="8"/>
        <v>0</v>
      </c>
      <c r="G158" s="44"/>
    </row>
    <row r="159" spans="1:7" s="45" customFormat="1" ht="40.5" customHeight="1">
      <c r="A159" s="93" t="s">
        <v>179</v>
      </c>
      <c r="B159" s="82">
        <v>12700000</v>
      </c>
      <c r="C159" s="82">
        <v>13362247</v>
      </c>
      <c r="D159" s="82">
        <v>13214876</v>
      </c>
      <c r="E159" s="67">
        <f t="shared" si="7"/>
        <v>147371</v>
      </c>
      <c r="F159" s="68">
        <f t="shared" si="8"/>
        <v>0.9889710914638833</v>
      </c>
      <c r="G159" s="44"/>
    </row>
    <row r="160" spans="1:7" s="45" customFormat="1" ht="48.75" customHeight="1">
      <c r="A160" s="93" t="s">
        <v>180</v>
      </c>
      <c r="B160" s="82">
        <v>1140000</v>
      </c>
      <c r="C160" s="82">
        <v>286856</v>
      </c>
      <c r="D160" s="82">
        <v>3230</v>
      </c>
      <c r="E160" s="67">
        <f t="shared" si="7"/>
        <v>283626</v>
      </c>
      <c r="F160" s="68">
        <f t="shared" si="8"/>
        <v>0.011260005019940319</v>
      </c>
      <c r="G160" s="44"/>
    </row>
    <row r="161" spans="1:7" s="45" customFormat="1" ht="51" customHeight="1">
      <c r="A161" s="93" t="s">
        <v>181</v>
      </c>
      <c r="B161" s="82">
        <v>798000</v>
      </c>
      <c r="C161" s="82">
        <v>1120300</v>
      </c>
      <c r="D161" s="82">
        <v>370299</v>
      </c>
      <c r="E161" s="67">
        <f t="shared" si="7"/>
        <v>750001</v>
      </c>
      <c r="F161" s="68">
        <f t="shared" si="8"/>
        <v>0.3305355708292422</v>
      </c>
      <c r="G161" s="44"/>
    </row>
    <row r="162" spans="1:7" s="45" customFormat="1" ht="57">
      <c r="A162" s="93" t="s">
        <v>182</v>
      </c>
      <c r="B162" s="82">
        <v>200000</v>
      </c>
      <c r="C162" s="82">
        <v>227132</v>
      </c>
      <c r="D162" s="82">
        <v>227131</v>
      </c>
      <c r="E162" s="67">
        <f t="shared" si="7"/>
        <v>1</v>
      </c>
      <c r="F162" s="68">
        <f t="shared" si="8"/>
        <v>0.9999955972738319</v>
      </c>
      <c r="G162" s="44"/>
    </row>
    <row r="163" spans="1:7" s="45" customFormat="1" ht="51.75" customHeight="1">
      <c r="A163" s="93" t="s">
        <v>183</v>
      </c>
      <c r="B163" s="82">
        <v>2700010</v>
      </c>
      <c r="C163" s="82">
        <v>2570010</v>
      </c>
      <c r="D163" s="94">
        <v>0</v>
      </c>
      <c r="E163" s="67">
        <f t="shared" si="7"/>
        <v>2570010</v>
      </c>
      <c r="F163" s="68">
        <f t="shared" si="8"/>
        <v>0</v>
      </c>
      <c r="G163" s="44"/>
    </row>
    <row r="164" spans="1:7" s="45" customFormat="1" ht="34.5" customHeight="1">
      <c r="A164" s="93" t="s">
        <v>184</v>
      </c>
      <c r="B164" s="94">
        <v>0</v>
      </c>
      <c r="C164" s="82">
        <v>3669463</v>
      </c>
      <c r="D164" s="94">
        <v>0</v>
      </c>
      <c r="E164" s="67">
        <f t="shared" si="7"/>
        <v>3669463</v>
      </c>
      <c r="F164" s="68">
        <f t="shared" si="8"/>
        <v>0</v>
      </c>
      <c r="G164" s="44"/>
    </row>
    <row r="165" spans="1:7" s="45" customFormat="1" ht="48.75" customHeight="1">
      <c r="A165" s="93" t="s">
        <v>185</v>
      </c>
      <c r="B165" s="82">
        <v>15785108</v>
      </c>
      <c r="C165" s="82">
        <v>29681519</v>
      </c>
      <c r="D165" s="82">
        <v>5656560</v>
      </c>
      <c r="E165" s="67">
        <f t="shared" si="7"/>
        <v>24024959</v>
      </c>
      <c r="F165" s="68">
        <f t="shared" si="8"/>
        <v>0.1905751521679197</v>
      </c>
      <c r="G165" s="44"/>
    </row>
    <row r="166" spans="1:7" s="45" customFormat="1" ht="48.75" customHeight="1">
      <c r="A166" s="93" t="s">
        <v>186</v>
      </c>
      <c r="B166" s="82">
        <v>1750000</v>
      </c>
      <c r="C166" s="82">
        <v>1750000</v>
      </c>
      <c r="D166" s="82">
        <v>1450000</v>
      </c>
      <c r="E166" s="67">
        <f t="shared" si="7"/>
        <v>300000</v>
      </c>
      <c r="F166" s="68">
        <f t="shared" si="8"/>
        <v>0.8285714285714286</v>
      </c>
      <c r="G166" s="44"/>
    </row>
    <row r="167" spans="1:7" s="45" customFormat="1" ht="48.75" customHeight="1">
      <c r="A167" s="93" t="s">
        <v>187</v>
      </c>
      <c r="B167" s="82">
        <v>200000</v>
      </c>
      <c r="C167" s="94">
        <v>0</v>
      </c>
      <c r="D167" s="94">
        <v>0</v>
      </c>
      <c r="E167" s="67">
        <f t="shared" si="7"/>
        <v>0</v>
      </c>
      <c r="F167" s="68">
        <f t="shared" si="8"/>
        <v>0</v>
      </c>
      <c r="G167" s="44"/>
    </row>
    <row r="168" spans="1:7" s="45" customFormat="1" ht="48.75" customHeight="1">
      <c r="A168" s="93" t="s">
        <v>188</v>
      </c>
      <c r="B168" s="82">
        <v>3745568</v>
      </c>
      <c r="C168" s="82">
        <v>2067654</v>
      </c>
      <c r="D168" s="94">
        <v>0</v>
      </c>
      <c r="E168" s="67">
        <f t="shared" si="7"/>
        <v>2067654</v>
      </c>
      <c r="F168" s="68">
        <f t="shared" si="8"/>
        <v>0</v>
      </c>
      <c r="G168" s="44"/>
    </row>
    <row r="169" spans="1:7" s="45" customFormat="1" ht="48.75" customHeight="1">
      <c r="A169" s="93" t="s">
        <v>189</v>
      </c>
      <c r="B169" s="82">
        <v>2147642</v>
      </c>
      <c r="C169" s="82">
        <v>4252559</v>
      </c>
      <c r="D169" s="82">
        <v>4140194</v>
      </c>
      <c r="E169" s="67">
        <f t="shared" si="7"/>
        <v>112365</v>
      </c>
      <c r="F169" s="68">
        <f t="shared" si="8"/>
        <v>0.97357708617329</v>
      </c>
      <c r="G169" s="44"/>
    </row>
    <row r="170" spans="1:7" s="45" customFormat="1" ht="48.75" customHeight="1">
      <c r="A170" s="93" t="s">
        <v>190</v>
      </c>
      <c r="B170" s="82">
        <v>400000</v>
      </c>
      <c r="C170" s="94">
        <v>0</v>
      </c>
      <c r="D170" s="94">
        <v>0</v>
      </c>
      <c r="E170" s="67">
        <f t="shared" si="7"/>
        <v>0</v>
      </c>
      <c r="F170" s="68">
        <f t="shared" si="8"/>
        <v>0</v>
      </c>
      <c r="G170" s="44"/>
    </row>
    <row r="171" spans="1:7" s="45" customFormat="1" ht="48.75" customHeight="1">
      <c r="A171" s="93" t="s">
        <v>191</v>
      </c>
      <c r="B171" s="82">
        <v>100000</v>
      </c>
      <c r="C171" s="82">
        <v>4789999</v>
      </c>
      <c r="D171" s="82">
        <v>4789999</v>
      </c>
      <c r="E171" s="67">
        <f t="shared" si="7"/>
        <v>0</v>
      </c>
      <c r="F171" s="68">
        <f t="shared" si="8"/>
        <v>1</v>
      </c>
      <c r="G171" s="44"/>
    </row>
    <row r="172" spans="1:7" s="45" customFormat="1" ht="42.75" customHeight="1">
      <c r="A172" s="93" t="s">
        <v>192</v>
      </c>
      <c r="B172" s="82">
        <v>29885125</v>
      </c>
      <c r="C172" s="82">
        <v>15455035</v>
      </c>
      <c r="D172" s="82">
        <v>15455034</v>
      </c>
      <c r="E172" s="67">
        <f t="shared" si="7"/>
        <v>1</v>
      </c>
      <c r="F172" s="68">
        <f t="shared" si="8"/>
        <v>0.9999999352961673</v>
      </c>
      <c r="G172" s="44"/>
    </row>
    <row r="173" spans="1:7" s="45" customFormat="1" ht="42.75">
      <c r="A173" s="93" t="s">
        <v>193</v>
      </c>
      <c r="B173" s="82">
        <v>1000000</v>
      </c>
      <c r="C173" s="82">
        <v>870000</v>
      </c>
      <c r="D173" s="94">
        <v>0</v>
      </c>
      <c r="E173" s="67">
        <f t="shared" si="7"/>
        <v>870000</v>
      </c>
      <c r="F173" s="68">
        <f t="shared" si="8"/>
        <v>0</v>
      </c>
      <c r="G173" s="44"/>
    </row>
    <row r="174" spans="1:7" s="45" customFormat="1" ht="42.75">
      <c r="A174" s="93" t="s">
        <v>194</v>
      </c>
      <c r="B174" s="82">
        <v>100000</v>
      </c>
      <c r="C174" s="82">
        <v>5977</v>
      </c>
      <c r="D174" s="94">
        <v>0</v>
      </c>
      <c r="E174" s="67">
        <f t="shared" si="7"/>
        <v>5977</v>
      </c>
      <c r="F174" s="68">
        <f t="shared" si="8"/>
        <v>0</v>
      </c>
      <c r="G174" s="44"/>
    </row>
    <row r="175" spans="1:7" s="45" customFormat="1" ht="28.5">
      <c r="A175" s="93" t="s">
        <v>195</v>
      </c>
      <c r="B175" s="82">
        <v>924370</v>
      </c>
      <c r="C175" s="82">
        <v>924370</v>
      </c>
      <c r="D175" s="94">
        <v>0</v>
      </c>
      <c r="E175" s="67">
        <f t="shared" si="7"/>
        <v>924370</v>
      </c>
      <c r="F175" s="68">
        <f t="shared" si="8"/>
        <v>0</v>
      </c>
      <c r="G175" s="44"/>
    </row>
    <row r="176" spans="1:7" s="45" customFormat="1" ht="42.75">
      <c r="A176" s="93" t="s">
        <v>196</v>
      </c>
      <c r="B176" s="82">
        <v>1101000</v>
      </c>
      <c r="C176" s="82">
        <v>100000</v>
      </c>
      <c r="D176" s="94">
        <v>0</v>
      </c>
      <c r="E176" s="67">
        <f t="shared" si="7"/>
        <v>100000</v>
      </c>
      <c r="F176" s="68">
        <f t="shared" si="8"/>
        <v>0</v>
      </c>
      <c r="G176" s="44"/>
    </row>
    <row r="177" spans="1:7" s="45" customFormat="1" ht="54" customHeight="1">
      <c r="A177" s="93" t="s">
        <v>197</v>
      </c>
      <c r="B177" s="82">
        <v>200000</v>
      </c>
      <c r="C177" s="82">
        <v>70000</v>
      </c>
      <c r="D177" s="94">
        <v>0</v>
      </c>
      <c r="E177" s="67">
        <f t="shared" si="7"/>
        <v>70000</v>
      </c>
      <c r="F177" s="68">
        <f t="shared" si="8"/>
        <v>0</v>
      </c>
      <c r="G177" s="44"/>
    </row>
    <row r="178" spans="1:7" s="45" customFormat="1" ht="54" customHeight="1">
      <c r="A178" s="93" t="s">
        <v>198</v>
      </c>
      <c r="B178" s="82">
        <v>462185</v>
      </c>
      <c r="C178" s="82">
        <v>462185</v>
      </c>
      <c r="D178" s="82">
        <v>292008</v>
      </c>
      <c r="E178" s="67">
        <f t="shared" si="7"/>
        <v>170177</v>
      </c>
      <c r="F178" s="68">
        <f t="shared" si="8"/>
        <v>0.6317989549639214</v>
      </c>
      <c r="G178" s="44"/>
    </row>
    <row r="179" spans="1:7" s="45" customFormat="1" ht="54" customHeight="1">
      <c r="A179" s="93" t="s">
        <v>199</v>
      </c>
      <c r="B179" s="82">
        <v>100000</v>
      </c>
      <c r="C179" s="82">
        <v>170759</v>
      </c>
      <c r="D179" s="82">
        <v>170759</v>
      </c>
      <c r="E179" s="67">
        <f t="shared" si="7"/>
        <v>0</v>
      </c>
      <c r="F179" s="68">
        <f t="shared" si="8"/>
        <v>1</v>
      </c>
      <c r="G179" s="44"/>
    </row>
    <row r="180" spans="1:7" s="45" customFormat="1" ht="54" customHeight="1">
      <c r="A180" s="93" t="s">
        <v>200</v>
      </c>
      <c r="B180" s="82">
        <v>6505665</v>
      </c>
      <c r="C180" s="82">
        <v>9506606</v>
      </c>
      <c r="D180" s="82">
        <v>537200</v>
      </c>
      <c r="E180" s="67">
        <f t="shared" si="7"/>
        <v>8969406</v>
      </c>
      <c r="F180" s="68">
        <f t="shared" si="8"/>
        <v>0.05650807449051744</v>
      </c>
      <c r="G180" s="44"/>
    </row>
    <row r="181" spans="1:7" s="45" customFormat="1" ht="54" customHeight="1">
      <c r="A181" s="93" t="s">
        <v>201</v>
      </c>
      <c r="B181" s="82">
        <v>1153624</v>
      </c>
      <c r="C181" s="82">
        <v>1153624</v>
      </c>
      <c r="D181" s="82">
        <v>436217</v>
      </c>
      <c r="E181" s="67">
        <f t="shared" si="7"/>
        <v>717407</v>
      </c>
      <c r="F181" s="68">
        <f t="shared" si="8"/>
        <v>0.37812753548816597</v>
      </c>
      <c r="G181" s="44"/>
    </row>
    <row r="182" spans="1:7" s="45" customFormat="1" ht="54" customHeight="1">
      <c r="A182" s="93" t="s">
        <v>202</v>
      </c>
      <c r="B182" s="82">
        <v>1865442</v>
      </c>
      <c r="C182" s="82">
        <v>1865442</v>
      </c>
      <c r="D182" s="94">
        <v>0</v>
      </c>
      <c r="E182" s="67">
        <f t="shared" si="7"/>
        <v>1865442</v>
      </c>
      <c r="F182" s="68">
        <f t="shared" si="8"/>
        <v>0</v>
      </c>
      <c r="G182" s="44"/>
    </row>
    <row r="183" spans="1:7" s="45" customFormat="1" ht="54" customHeight="1">
      <c r="A183" s="93" t="s">
        <v>203</v>
      </c>
      <c r="B183" s="82">
        <v>1230000</v>
      </c>
      <c r="C183" s="82">
        <v>187151</v>
      </c>
      <c r="D183" s="82">
        <v>183975</v>
      </c>
      <c r="E183" s="67">
        <f t="shared" si="7"/>
        <v>3176</v>
      </c>
      <c r="F183" s="68">
        <f t="shared" si="8"/>
        <v>0.9830297460339512</v>
      </c>
      <c r="G183" s="44"/>
    </row>
    <row r="184" spans="1:7" s="45" customFormat="1" ht="54" customHeight="1">
      <c r="A184" s="93" t="s">
        <v>204</v>
      </c>
      <c r="B184" s="82">
        <v>1000000</v>
      </c>
      <c r="C184" s="94">
        <v>0</v>
      </c>
      <c r="D184" s="94">
        <v>0</v>
      </c>
      <c r="E184" s="67">
        <f t="shared" si="7"/>
        <v>0</v>
      </c>
      <c r="F184" s="68">
        <f t="shared" si="8"/>
        <v>0</v>
      </c>
      <c r="G184" s="44"/>
    </row>
    <row r="185" spans="1:7" s="45" customFormat="1" ht="54" customHeight="1">
      <c r="A185" s="93" t="s">
        <v>205</v>
      </c>
      <c r="B185" s="82">
        <v>200000</v>
      </c>
      <c r="C185" s="82">
        <v>70000</v>
      </c>
      <c r="D185" s="94">
        <v>0</v>
      </c>
      <c r="E185" s="67">
        <f t="shared" si="7"/>
        <v>70000</v>
      </c>
      <c r="F185" s="68">
        <f t="shared" si="8"/>
        <v>0</v>
      </c>
      <c r="G185" s="44"/>
    </row>
    <row r="186" spans="1:7" s="45" customFormat="1" ht="54" customHeight="1">
      <c r="A186" s="93" t="s">
        <v>206</v>
      </c>
      <c r="B186" s="82">
        <v>31889910</v>
      </c>
      <c r="C186" s="82">
        <v>21061079</v>
      </c>
      <c r="D186" s="82">
        <v>20988260</v>
      </c>
      <c r="E186" s="67">
        <f t="shared" si="7"/>
        <v>72819</v>
      </c>
      <c r="F186" s="68">
        <f t="shared" si="8"/>
        <v>0.9965424848366031</v>
      </c>
      <c r="G186" s="44"/>
    </row>
    <row r="187" spans="1:7" s="45" customFormat="1" ht="54" customHeight="1">
      <c r="A187" s="93" t="s">
        <v>207</v>
      </c>
      <c r="B187" s="82">
        <v>900000</v>
      </c>
      <c r="C187" s="82">
        <v>1386452</v>
      </c>
      <c r="D187" s="82">
        <v>786451</v>
      </c>
      <c r="E187" s="67">
        <f t="shared" si="7"/>
        <v>600001</v>
      </c>
      <c r="F187" s="68">
        <f t="shared" si="8"/>
        <v>0.5672399765732964</v>
      </c>
      <c r="G187" s="44"/>
    </row>
    <row r="188" spans="1:7" s="45" customFormat="1" ht="15" customHeight="1">
      <c r="A188" s="88" t="s">
        <v>39</v>
      </c>
      <c r="B188" s="69">
        <f>SUM(B156:B187)</f>
        <v>130323649</v>
      </c>
      <c r="C188" s="69">
        <f>SUM(C156:C187)</f>
        <v>127301678</v>
      </c>
      <c r="D188" s="69">
        <f>SUM(D156:D187)</f>
        <v>77485938</v>
      </c>
      <c r="E188" s="69">
        <f>SUM(E156:E187)</f>
        <v>49815740</v>
      </c>
      <c r="F188" s="70">
        <f>_xlfn.IFERROR(+D188/C188,0)</f>
        <v>0.6086796279307489</v>
      </c>
      <c r="G188" s="44"/>
    </row>
    <row r="189" spans="1:7" s="45" customFormat="1" ht="15" customHeight="1">
      <c r="A189" s="89"/>
      <c r="B189" s="36"/>
      <c r="C189" s="71"/>
      <c r="D189" s="18"/>
      <c r="E189" s="72"/>
      <c r="F189" s="73"/>
      <c r="G189" s="44"/>
    </row>
    <row r="190" spans="1:7" s="44" customFormat="1" ht="24.75" customHeight="1">
      <c r="A190" s="90" t="s">
        <v>70</v>
      </c>
      <c r="B190" s="78">
        <f>+B53+B61+B66+B78+B152+B188</f>
        <v>5366055418</v>
      </c>
      <c r="C190" s="78">
        <f>+C53+C61+C66+C78+C152+C188</f>
        <v>5820511139</v>
      </c>
      <c r="D190" s="78">
        <f>+D53+D61+D66+D78+D152+D188</f>
        <v>5287239647</v>
      </c>
      <c r="E190" s="78">
        <f>+E53+E61+E66+E78+E152+E188</f>
        <v>533271492</v>
      </c>
      <c r="F190" s="70">
        <f>_xlfn.IFERROR(+D190/C190,0)</f>
        <v>0.9083806423070226</v>
      </c>
      <c r="G190" s="45"/>
    </row>
    <row r="191" spans="1:7" s="44" customFormat="1" ht="15" customHeight="1">
      <c r="A191" s="18"/>
      <c r="B191" s="79"/>
      <c r="C191" s="79"/>
      <c r="D191" s="79"/>
      <c r="E191" s="79"/>
      <c r="F191" s="80"/>
      <c r="G191" s="45"/>
    </row>
    <row r="192" spans="1:6" s="42" customFormat="1" ht="15" customHeight="1">
      <c r="A192" s="139" t="s">
        <v>22</v>
      </c>
      <c r="B192" s="139"/>
      <c r="C192" s="139"/>
      <c r="D192" s="139"/>
      <c r="E192" s="139"/>
      <c r="F192" s="139"/>
    </row>
    <row r="193" spans="1:7" s="45" customFormat="1" ht="15" customHeight="1">
      <c r="A193" s="66" t="s">
        <v>71</v>
      </c>
      <c r="B193" s="36"/>
      <c r="C193" s="71"/>
      <c r="D193" s="18"/>
      <c r="E193" s="72"/>
      <c r="F193" s="73"/>
      <c r="G193" s="44"/>
    </row>
    <row r="194" spans="1:7" s="45" customFormat="1" ht="15" customHeight="1">
      <c r="A194" s="89"/>
      <c r="B194" s="36"/>
      <c r="C194" s="71"/>
      <c r="D194" s="18"/>
      <c r="E194" s="72"/>
      <c r="F194" s="73"/>
      <c r="G194" s="44"/>
    </row>
    <row r="195" spans="1:7" s="45" customFormat="1" ht="15" customHeight="1">
      <c r="A195" s="121" t="s">
        <v>72</v>
      </c>
      <c r="B195" s="120" t="s">
        <v>10</v>
      </c>
      <c r="C195" s="120"/>
      <c r="D195" s="85" t="s">
        <v>1</v>
      </c>
      <c r="E195" s="120" t="s">
        <v>32</v>
      </c>
      <c r="F195" s="120"/>
      <c r="G195" s="44"/>
    </row>
    <row r="196" spans="1:7" s="45" customFormat="1" ht="15" customHeight="1">
      <c r="A196" s="121"/>
      <c r="B196" s="85" t="s">
        <v>20</v>
      </c>
      <c r="C196" s="85" t="s">
        <v>21</v>
      </c>
      <c r="D196" s="85" t="s">
        <v>19</v>
      </c>
      <c r="E196" s="85" t="s">
        <v>4</v>
      </c>
      <c r="F196" s="85" t="s">
        <v>5</v>
      </c>
      <c r="G196" s="44"/>
    </row>
    <row r="197" spans="1:7" s="45" customFormat="1" ht="32.25" customHeight="1">
      <c r="A197" s="145" t="s">
        <v>50</v>
      </c>
      <c r="B197" s="146">
        <v>9056316</v>
      </c>
      <c r="C197" s="146">
        <v>7939764</v>
      </c>
      <c r="D197" s="146">
        <v>6483090</v>
      </c>
      <c r="E197" s="76">
        <f>+C197-D197</f>
        <v>1456674</v>
      </c>
      <c r="F197" s="77">
        <f>_xlfn.IFERROR(+D197/C197,0)</f>
        <v>0.8165343453533379</v>
      </c>
      <c r="G197" s="44"/>
    </row>
    <row r="198" spans="1:7" s="45" customFormat="1" ht="38.25" customHeight="1">
      <c r="A198" s="145" t="s">
        <v>51</v>
      </c>
      <c r="B198" s="146">
        <v>1286905816</v>
      </c>
      <c r="C198" s="146">
        <v>1288733410</v>
      </c>
      <c r="D198" s="146">
        <v>1271171550</v>
      </c>
      <c r="E198" s="76">
        <f aca="true" t="shared" si="9" ref="E198:E212">+C198-D198</f>
        <v>17561860</v>
      </c>
      <c r="F198" s="77">
        <f aca="true" t="shared" si="10" ref="F198:F212">_xlfn.IFERROR(+D198/C198,0)</f>
        <v>0.9863727751110294</v>
      </c>
      <c r="G198" s="44"/>
    </row>
    <row r="199" spans="1:7" s="45" customFormat="1" ht="34.5" customHeight="1">
      <c r="A199" s="145" t="s">
        <v>52</v>
      </c>
      <c r="B199" s="146">
        <v>1149690948</v>
      </c>
      <c r="C199" s="146">
        <v>1056749971</v>
      </c>
      <c r="D199" s="146">
        <v>1056744629</v>
      </c>
      <c r="E199" s="76">
        <f t="shared" si="9"/>
        <v>5342</v>
      </c>
      <c r="F199" s="77">
        <f t="shared" si="10"/>
        <v>0.9999949448780254</v>
      </c>
      <c r="G199" s="44"/>
    </row>
    <row r="200" spans="1:7" s="45" customFormat="1" ht="40.5" customHeight="1">
      <c r="A200" s="145" t="s">
        <v>53</v>
      </c>
      <c r="B200" s="146">
        <v>2266649</v>
      </c>
      <c r="C200" s="146">
        <v>1543417</v>
      </c>
      <c r="D200" s="146">
        <v>1543417</v>
      </c>
      <c r="E200" s="76">
        <f t="shared" si="9"/>
        <v>0</v>
      </c>
      <c r="F200" s="77">
        <f t="shared" si="10"/>
        <v>1</v>
      </c>
      <c r="G200" s="44"/>
    </row>
    <row r="201" spans="1:7" s="45" customFormat="1" ht="35.25" customHeight="1">
      <c r="A201" s="145" t="s">
        <v>54</v>
      </c>
      <c r="B201" s="146">
        <v>196953837</v>
      </c>
      <c r="C201" s="146">
        <v>218195172</v>
      </c>
      <c r="D201" s="146">
        <v>218195012</v>
      </c>
      <c r="E201" s="76">
        <f t="shared" si="9"/>
        <v>160</v>
      </c>
      <c r="F201" s="77">
        <f t="shared" si="10"/>
        <v>0.9999992667115476</v>
      </c>
      <c r="G201" s="44"/>
    </row>
    <row r="202" spans="1:7" s="45" customFormat="1" ht="34.5" customHeight="1">
      <c r="A202" s="145" t="s">
        <v>55</v>
      </c>
      <c r="B202" s="146">
        <v>314637396</v>
      </c>
      <c r="C202" s="146">
        <v>314637396</v>
      </c>
      <c r="D202" s="146">
        <v>314554072</v>
      </c>
      <c r="E202" s="76">
        <f t="shared" si="9"/>
        <v>83324</v>
      </c>
      <c r="F202" s="77">
        <f t="shared" si="10"/>
        <v>0.9997351745181619</v>
      </c>
      <c r="G202" s="44"/>
    </row>
    <row r="203" spans="1:7" s="45" customFormat="1" ht="35.25" customHeight="1">
      <c r="A203" s="145" t="s">
        <v>58</v>
      </c>
      <c r="B203" s="146">
        <v>10959278</v>
      </c>
      <c r="C203" s="146">
        <v>10959278</v>
      </c>
      <c r="D203" s="146">
        <v>10959277</v>
      </c>
      <c r="E203" s="76">
        <f t="shared" si="9"/>
        <v>1</v>
      </c>
      <c r="F203" s="77">
        <f t="shared" si="10"/>
        <v>0.9999999087531131</v>
      </c>
      <c r="G203" s="44"/>
    </row>
    <row r="204" spans="1:7" s="45" customFormat="1" ht="39" customHeight="1">
      <c r="A204" s="145" t="s">
        <v>59</v>
      </c>
      <c r="B204" s="146">
        <v>160063</v>
      </c>
      <c r="C204" s="146">
        <v>364313</v>
      </c>
      <c r="D204" s="146">
        <v>364313</v>
      </c>
      <c r="E204" s="76">
        <f t="shared" si="9"/>
        <v>0</v>
      </c>
      <c r="F204" s="77">
        <f t="shared" si="10"/>
        <v>1</v>
      </c>
      <c r="G204" s="44"/>
    </row>
    <row r="205" spans="1:7" s="45" customFormat="1" ht="47.25" customHeight="1">
      <c r="A205" s="145" t="s">
        <v>60</v>
      </c>
      <c r="B205" s="146">
        <v>969788</v>
      </c>
      <c r="C205" s="146">
        <v>522270</v>
      </c>
      <c r="D205" s="146">
        <v>522270</v>
      </c>
      <c r="E205" s="76">
        <f t="shared" si="9"/>
        <v>0</v>
      </c>
      <c r="F205" s="77">
        <f t="shared" si="10"/>
        <v>1</v>
      </c>
      <c r="G205" s="44"/>
    </row>
    <row r="206" spans="1:7" s="45" customFormat="1" ht="40.5" customHeight="1">
      <c r="A206" s="145" t="s">
        <v>61</v>
      </c>
      <c r="B206" s="146">
        <v>9310436</v>
      </c>
      <c r="C206" s="146">
        <v>10195013</v>
      </c>
      <c r="D206" s="146">
        <v>10195013</v>
      </c>
      <c r="E206" s="76">
        <f t="shared" si="9"/>
        <v>0</v>
      </c>
      <c r="F206" s="77">
        <f t="shared" si="10"/>
        <v>1</v>
      </c>
      <c r="G206" s="44"/>
    </row>
    <row r="207" spans="1:7" s="45" customFormat="1" ht="40.5" customHeight="1">
      <c r="A207" s="145" t="s">
        <v>62</v>
      </c>
      <c r="B207" s="146">
        <v>96128869</v>
      </c>
      <c r="C207" s="146">
        <v>107145873</v>
      </c>
      <c r="D207" s="146">
        <v>107145873</v>
      </c>
      <c r="E207" s="76">
        <f t="shared" si="9"/>
        <v>0</v>
      </c>
      <c r="F207" s="77">
        <f t="shared" si="10"/>
        <v>1</v>
      </c>
      <c r="G207" s="44"/>
    </row>
    <row r="208" spans="1:7" s="45" customFormat="1" ht="40.5" customHeight="1">
      <c r="A208" s="145" t="s">
        <v>63</v>
      </c>
      <c r="B208" s="146">
        <v>13080429</v>
      </c>
      <c r="C208" s="146">
        <v>13080429</v>
      </c>
      <c r="D208" s="146">
        <v>13080428</v>
      </c>
      <c r="E208" s="76">
        <f t="shared" si="9"/>
        <v>1</v>
      </c>
      <c r="F208" s="77">
        <f t="shared" si="10"/>
        <v>0.9999999235499081</v>
      </c>
      <c r="G208" s="44"/>
    </row>
    <row r="209" spans="1:7" s="45" customFormat="1" ht="39" customHeight="1">
      <c r="A209" s="145" t="s">
        <v>64</v>
      </c>
      <c r="B209" s="146">
        <v>197151862</v>
      </c>
      <c r="C209" s="146">
        <v>197151862</v>
      </c>
      <c r="D209" s="146">
        <v>197151862</v>
      </c>
      <c r="E209" s="76">
        <f t="shared" si="9"/>
        <v>0</v>
      </c>
      <c r="F209" s="77">
        <f t="shared" si="10"/>
        <v>1</v>
      </c>
      <c r="G209" s="44"/>
    </row>
    <row r="210" spans="1:7" s="45" customFormat="1" ht="40.5" customHeight="1">
      <c r="A210" s="145" t="s">
        <v>65</v>
      </c>
      <c r="B210" s="146">
        <v>262834</v>
      </c>
      <c r="C210" s="146">
        <v>380548</v>
      </c>
      <c r="D210" s="146">
        <v>380000</v>
      </c>
      <c r="E210" s="76">
        <f t="shared" si="9"/>
        <v>548</v>
      </c>
      <c r="F210" s="77">
        <f t="shared" si="10"/>
        <v>0.9985599714096514</v>
      </c>
      <c r="G210" s="44"/>
    </row>
    <row r="211" spans="1:7" s="45" customFormat="1" ht="37.5" customHeight="1">
      <c r="A211" s="145" t="s">
        <v>66</v>
      </c>
      <c r="B211" s="146">
        <v>48114272</v>
      </c>
      <c r="C211" s="146">
        <v>53433222</v>
      </c>
      <c r="D211" s="146">
        <v>53433221</v>
      </c>
      <c r="E211" s="76">
        <f t="shared" si="9"/>
        <v>1</v>
      </c>
      <c r="F211" s="77">
        <f t="shared" si="10"/>
        <v>0.9999999812850514</v>
      </c>
      <c r="G211" s="44"/>
    </row>
    <row r="212" spans="1:7" s="45" customFormat="1" ht="33" customHeight="1">
      <c r="A212" s="145" t="s">
        <v>67</v>
      </c>
      <c r="B212" s="146">
        <v>78836109</v>
      </c>
      <c r="C212" s="146">
        <v>78836109</v>
      </c>
      <c r="D212" s="146">
        <v>78836109</v>
      </c>
      <c r="E212" s="76">
        <f t="shared" si="9"/>
        <v>0</v>
      </c>
      <c r="F212" s="77">
        <f t="shared" si="10"/>
        <v>1</v>
      </c>
      <c r="G212" s="44"/>
    </row>
    <row r="213" spans="1:7" s="45" customFormat="1" ht="15" customHeight="1">
      <c r="A213" s="88" t="s">
        <v>23</v>
      </c>
      <c r="B213" s="69">
        <f>SUM(B197:B212)</f>
        <v>3414484902</v>
      </c>
      <c r="C213" s="69">
        <f>SUM(C197:C212)</f>
        <v>3359868047</v>
      </c>
      <c r="D213" s="69">
        <f>SUM(D197:D212)</f>
        <v>3340760136</v>
      </c>
      <c r="E213" s="69">
        <f>SUM(E197:E212)</f>
        <v>19107911</v>
      </c>
      <c r="F213" s="75">
        <f>_xlfn.IFERROR(+D213/C213,0)</f>
        <v>0.994312898383893</v>
      </c>
      <c r="G213" s="44"/>
    </row>
    <row r="214" spans="1:7" s="45" customFormat="1" ht="15" customHeight="1">
      <c r="A214" s="89"/>
      <c r="B214" s="36"/>
      <c r="C214" s="71"/>
      <c r="D214" s="18"/>
      <c r="E214" s="72"/>
      <c r="F214" s="73"/>
      <c r="G214" s="44"/>
    </row>
    <row r="215" spans="1:7" s="45" customFormat="1" ht="15" customHeight="1">
      <c r="A215" s="121" t="s">
        <v>73</v>
      </c>
      <c r="B215" s="120" t="s">
        <v>10</v>
      </c>
      <c r="C215" s="120"/>
      <c r="D215" s="95" t="s">
        <v>1</v>
      </c>
      <c r="E215" s="120" t="s">
        <v>32</v>
      </c>
      <c r="F215" s="120"/>
      <c r="G215" s="44"/>
    </row>
    <row r="216" spans="1:7" s="45" customFormat="1" ht="15" customHeight="1">
      <c r="A216" s="121"/>
      <c r="B216" s="95" t="s">
        <v>20</v>
      </c>
      <c r="C216" s="95" t="s">
        <v>21</v>
      </c>
      <c r="D216" s="95" t="s">
        <v>19</v>
      </c>
      <c r="E216" s="95" t="s">
        <v>4</v>
      </c>
      <c r="F216" s="95" t="s">
        <v>5</v>
      </c>
      <c r="G216" s="44"/>
    </row>
    <row r="217" spans="1:7" s="45" customFormat="1" ht="48.75" customHeight="1">
      <c r="A217" s="145" t="s">
        <v>90</v>
      </c>
      <c r="B217" s="146">
        <v>386882</v>
      </c>
      <c r="C217" s="147">
        <v>0</v>
      </c>
      <c r="D217" s="147">
        <v>0</v>
      </c>
      <c r="E217" s="81">
        <f>+C217-D217</f>
        <v>0</v>
      </c>
      <c r="F217" s="74">
        <f>_xlfn.IFERROR(+D217/C217,0)</f>
        <v>0</v>
      </c>
      <c r="G217" s="44"/>
    </row>
    <row r="218" spans="1:7" s="45" customFormat="1" ht="50.25" customHeight="1">
      <c r="A218" s="145" t="s">
        <v>91</v>
      </c>
      <c r="B218" s="146">
        <v>4321370</v>
      </c>
      <c r="C218" s="146">
        <v>40505001</v>
      </c>
      <c r="D218" s="146">
        <v>40505000</v>
      </c>
      <c r="E218" s="81">
        <f>+C218-D218</f>
        <v>1</v>
      </c>
      <c r="F218" s="68">
        <f>_xlfn.IFERROR(+D218/C218,0)</f>
        <v>0.9999999753116905</v>
      </c>
      <c r="G218" s="44"/>
    </row>
    <row r="219" spans="1:7" s="45" customFormat="1" ht="50.25" customHeight="1">
      <c r="A219" s="145" t="s">
        <v>243</v>
      </c>
      <c r="B219" s="146">
        <v>20000</v>
      </c>
      <c r="C219" s="146">
        <v>20000</v>
      </c>
      <c r="D219" s="147">
        <v>0</v>
      </c>
      <c r="E219" s="81">
        <f>+C219-D219</f>
        <v>20000</v>
      </c>
      <c r="F219" s="68">
        <f>_xlfn.IFERROR(+D219/C219,0)</f>
        <v>0</v>
      </c>
      <c r="G219" s="44"/>
    </row>
    <row r="220" spans="1:7" s="45" customFormat="1" ht="36.75" customHeight="1">
      <c r="A220" s="145" t="s">
        <v>244</v>
      </c>
      <c r="B220" s="146">
        <v>20000</v>
      </c>
      <c r="C220" s="146">
        <v>20000</v>
      </c>
      <c r="D220" s="147">
        <v>0</v>
      </c>
      <c r="E220" s="81">
        <f>+C220-D220</f>
        <v>20000</v>
      </c>
      <c r="F220" s="68">
        <f>_xlfn.IFERROR(+D220/C220,0)</f>
        <v>0</v>
      </c>
      <c r="G220" s="44"/>
    </row>
    <row r="221" spans="1:7" s="45" customFormat="1" ht="15" customHeight="1">
      <c r="A221" s="88" t="s">
        <v>24</v>
      </c>
      <c r="B221" s="69">
        <f>SUM(B217:B220)</f>
        <v>4748252</v>
      </c>
      <c r="C221" s="69">
        <f>SUM(C217:C220)</f>
        <v>40545001</v>
      </c>
      <c r="D221" s="69">
        <f>SUM(D217:D220)</f>
        <v>40505000</v>
      </c>
      <c r="E221" s="69">
        <f>SUM(E217:E220)</f>
        <v>40001</v>
      </c>
      <c r="F221" s="70">
        <f>_xlfn.IFERROR(+D221/C221,0)</f>
        <v>0.9990134172151087</v>
      </c>
      <c r="G221" s="44"/>
    </row>
    <row r="222" spans="1:7" s="45" customFormat="1" ht="15" customHeight="1">
      <c r="A222" s="89"/>
      <c r="B222" s="36"/>
      <c r="C222" s="71"/>
      <c r="D222" s="18"/>
      <c r="E222" s="72"/>
      <c r="F222" s="73"/>
      <c r="G222" s="44"/>
    </row>
    <row r="223" spans="1:7" s="45" customFormat="1" ht="15" customHeight="1">
      <c r="A223" s="121" t="s">
        <v>74</v>
      </c>
      <c r="B223" s="120" t="s">
        <v>10</v>
      </c>
      <c r="C223" s="120"/>
      <c r="D223" s="95" t="s">
        <v>1</v>
      </c>
      <c r="E223" s="120" t="s">
        <v>32</v>
      </c>
      <c r="F223" s="120"/>
      <c r="G223" s="44"/>
    </row>
    <row r="224" spans="1:7" s="45" customFormat="1" ht="15" customHeight="1">
      <c r="A224" s="121"/>
      <c r="B224" s="95" t="s">
        <v>20</v>
      </c>
      <c r="C224" s="95" t="s">
        <v>21</v>
      </c>
      <c r="D224" s="95" t="s">
        <v>19</v>
      </c>
      <c r="E224" s="95" t="s">
        <v>4</v>
      </c>
      <c r="F224" s="95" t="s">
        <v>5</v>
      </c>
      <c r="G224" s="44"/>
    </row>
    <row r="225" spans="1:7" s="45" customFormat="1" ht="34.5" customHeight="1">
      <c r="A225" s="145" t="s">
        <v>245</v>
      </c>
      <c r="B225" s="146">
        <v>1137483</v>
      </c>
      <c r="C225" s="146">
        <v>1937483</v>
      </c>
      <c r="D225" s="146">
        <v>1773362</v>
      </c>
      <c r="E225" s="76">
        <f>+C225-D225</f>
        <v>164121</v>
      </c>
      <c r="F225" s="77">
        <f>_xlfn.IFERROR(+D225/C225,0)</f>
        <v>0.9152916438492622</v>
      </c>
      <c r="G225" s="44"/>
    </row>
    <row r="226" spans="1:7" s="45" customFormat="1" ht="15" customHeight="1">
      <c r="A226" s="88" t="s">
        <v>25</v>
      </c>
      <c r="B226" s="69">
        <f>SUM(B225)</f>
        <v>1137483</v>
      </c>
      <c r="C226" s="69">
        <f>SUM(C225)</f>
        <v>1937483</v>
      </c>
      <c r="D226" s="69">
        <f>SUM(D225)</f>
        <v>1773362</v>
      </c>
      <c r="E226" s="69">
        <f>SUM(E225)</f>
        <v>164121</v>
      </c>
      <c r="F226" s="75">
        <f>_xlfn.IFERROR(+D226/C226,0)</f>
        <v>0.9152916438492622</v>
      </c>
      <c r="G226" s="44"/>
    </row>
    <row r="227" spans="1:7" s="45" customFormat="1" ht="15" customHeight="1">
      <c r="A227" s="89"/>
      <c r="B227" s="36"/>
      <c r="C227" s="71"/>
      <c r="D227" s="18"/>
      <c r="E227" s="72"/>
      <c r="F227" s="73"/>
      <c r="G227" s="44"/>
    </row>
    <row r="228" spans="1:7" s="45" customFormat="1" ht="15" customHeight="1">
      <c r="A228" s="121" t="s">
        <v>75</v>
      </c>
      <c r="B228" s="120" t="s">
        <v>10</v>
      </c>
      <c r="C228" s="120"/>
      <c r="D228" s="95" t="s">
        <v>1</v>
      </c>
      <c r="E228" s="120" t="s">
        <v>32</v>
      </c>
      <c r="F228" s="120"/>
      <c r="G228" s="44"/>
    </row>
    <row r="229" spans="1:7" s="45" customFormat="1" ht="15" customHeight="1">
      <c r="A229" s="121"/>
      <c r="B229" s="95" t="s">
        <v>20</v>
      </c>
      <c r="C229" s="95" t="s">
        <v>21</v>
      </c>
      <c r="D229" s="95" t="s">
        <v>19</v>
      </c>
      <c r="E229" s="95" t="s">
        <v>4</v>
      </c>
      <c r="F229" s="95" t="s">
        <v>5</v>
      </c>
      <c r="G229" s="44"/>
    </row>
    <row r="230" spans="1:7" s="45" customFormat="1" ht="34.5" customHeight="1">
      <c r="A230" s="145" t="s">
        <v>246</v>
      </c>
      <c r="B230" s="146">
        <v>80000</v>
      </c>
      <c r="C230" s="146">
        <v>80000</v>
      </c>
      <c r="D230" s="147">
        <v>0</v>
      </c>
      <c r="E230" s="67">
        <f>+C230-D230</f>
        <v>80000</v>
      </c>
      <c r="F230" s="68">
        <f aca="true" t="shared" si="11" ref="F230:F236">_xlfn.IFERROR(+D230/C230,0)</f>
        <v>0</v>
      </c>
      <c r="G230" s="44"/>
    </row>
    <row r="231" spans="1:7" s="45" customFormat="1" ht="22.5" customHeight="1">
      <c r="A231" s="145" t="s">
        <v>95</v>
      </c>
      <c r="B231" s="146">
        <v>200000</v>
      </c>
      <c r="C231" s="146">
        <v>100000</v>
      </c>
      <c r="D231" s="146">
        <v>8308</v>
      </c>
      <c r="E231" s="67">
        <f>+C231-D231</f>
        <v>91692</v>
      </c>
      <c r="F231" s="68">
        <f t="shared" si="11"/>
        <v>0.08308</v>
      </c>
      <c r="G231" s="44"/>
    </row>
    <row r="232" spans="1:7" s="45" customFormat="1" ht="54.75" customHeight="1">
      <c r="A232" s="145" t="s">
        <v>97</v>
      </c>
      <c r="B232" s="146">
        <v>500000</v>
      </c>
      <c r="C232" s="146">
        <v>150000</v>
      </c>
      <c r="D232" s="146">
        <v>97035</v>
      </c>
      <c r="E232" s="67">
        <f>+C232-D232</f>
        <v>52965</v>
      </c>
      <c r="F232" s="68">
        <f t="shared" si="11"/>
        <v>0.6469</v>
      </c>
      <c r="G232" s="44"/>
    </row>
    <row r="233" spans="1:7" s="45" customFormat="1" ht="51.75" customHeight="1">
      <c r="A233" s="145" t="s">
        <v>98</v>
      </c>
      <c r="B233" s="146">
        <v>8001</v>
      </c>
      <c r="C233" s="147">
        <v>0</v>
      </c>
      <c r="D233" s="147">
        <v>0</v>
      </c>
      <c r="E233" s="67">
        <f>+C233-D233</f>
        <v>0</v>
      </c>
      <c r="F233" s="68">
        <f t="shared" si="11"/>
        <v>0</v>
      </c>
      <c r="G233" s="44"/>
    </row>
    <row r="234" spans="1:7" s="45" customFormat="1" ht="49.5" customHeight="1">
      <c r="A234" s="145" t="s">
        <v>100</v>
      </c>
      <c r="B234" s="146">
        <v>10001</v>
      </c>
      <c r="C234" s="147">
        <v>0</v>
      </c>
      <c r="D234" s="147">
        <v>0</v>
      </c>
      <c r="E234" s="67">
        <f>+C234-D234</f>
        <v>0</v>
      </c>
      <c r="F234" s="68">
        <f t="shared" si="11"/>
        <v>0</v>
      </c>
      <c r="G234" s="44"/>
    </row>
    <row r="235" spans="1:7" s="45" customFormat="1" ht="42.75">
      <c r="A235" s="145" t="s">
        <v>101</v>
      </c>
      <c r="B235" s="146">
        <v>500000</v>
      </c>
      <c r="C235" s="146">
        <v>900000</v>
      </c>
      <c r="D235" s="146">
        <v>681595</v>
      </c>
      <c r="E235" s="67">
        <f>+C235-D235</f>
        <v>218405</v>
      </c>
      <c r="F235" s="68">
        <f t="shared" si="11"/>
        <v>0.7573277777777778</v>
      </c>
      <c r="G235" s="44"/>
    </row>
    <row r="236" spans="1:7" s="45" customFormat="1" ht="15" customHeight="1">
      <c r="A236" s="88" t="s">
        <v>26</v>
      </c>
      <c r="B236" s="69">
        <f>SUM(B230:B235)</f>
        <v>1298002</v>
      </c>
      <c r="C236" s="69">
        <f>SUM(C230:C235)</f>
        <v>1230000</v>
      </c>
      <c r="D236" s="69">
        <f>SUM(D230:D235)</f>
        <v>786938</v>
      </c>
      <c r="E236" s="69">
        <f>SUM(E230:E235)</f>
        <v>443062</v>
      </c>
      <c r="F236" s="70">
        <f t="shared" si="11"/>
        <v>0.6397869918699187</v>
      </c>
      <c r="G236" s="44"/>
    </row>
    <row r="237" spans="1:7" s="45" customFormat="1" ht="15" customHeight="1">
      <c r="A237" s="89"/>
      <c r="B237" s="36"/>
      <c r="C237" s="71"/>
      <c r="D237" s="18"/>
      <c r="E237" s="72"/>
      <c r="F237" s="73"/>
      <c r="G237" s="44"/>
    </row>
    <row r="238" spans="1:7" s="45" customFormat="1" ht="15" customHeight="1">
      <c r="A238" s="121" t="s">
        <v>76</v>
      </c>
      <c r="B238" s="120" t="s">
        <v>10</v>
      </c>
      <c r="C238" s="120"/>
      <c r="D238" s="95" t="s">
        <v>1</v>
      </c>
      <c r="E238" s="120" t="s">
        <v>32</v>
      </c>
      <c r="F238" s="120"/>
      <c r="G238" s="44"/>
    </row>
    <row r="239" spans="1:7" s="45" customFormat="1" ht="15" customHeight="1">
      <c r="A239" s="121"/>
      <c r="B239" s="95" t="s">
        <v>20</v>
      </c>
      <c r="C239" s="95" t="s">
        <v>21</v>
      </c>
      <c r="D239" s="95" t="s">
        <v>19</v>
      </c>
      <c r="E239" s="95" t="s">
        <v>4</v>
      </c>
      <c r="F239" s="95" t="s">
        <v>5</v>
      </c>
      <c r="G239" s="44"/>
    </row>
    <row r="240" spans="1:7" s="45" customFormat="1" ht="36" customHeight="1">
      <c r="A240" s="145" t="s">
        <v>105</v>
      </c>
      <c r="B240" s="146">
        <v>244860</v>
      </c>
      <c r="C240" s="147">
        <v>0</v>
      </c>
      <c r="D240" s="147">
        <v>0</v>
      </c>
      <c r="E240" s="67">
        <f>+C240-D240</f>
        <v>0</v>
      </c>
      <c r="F240" s="74">
        <f>_xlfn.IFERROR(+D240/C240,0)</f>
        <v>0</v>
      </c>
      <c r="G240" s="44"/>
    </row>
    <row r="241" spans="1:7" s="45" customFormat="1" ht="40.5" customHeight="1">
      <c r="A241" s="145" t="s">
        <v>106</v>
      </c>
      <c r="B241" s="146">
        <v>1873102</v>
      </c>
      <c r="C241" s="147">
        <v>0</v>
      </c>
      <c r="D241" s="147">
        <v>0</v>
      </c>
      <c r="E241" s="67">
        <f aca="true" t="shared" si="12" ref="E241:E297">+C241-D241</f>
        <v>0</v>
      </c>
      <c r="F241" s="74">
        <f aca="true" t="shared" si="13" ref="F241:F298">_xlfn.IFERROR(+D241/C241,0)</f>
        <v>0</v>
      </c>
      <c r="G241" s="44"/>
    </row>
    <row r="242" spans="1:7" s="45" customFormat="1" ht="33.75" customHeight="1">
      <c r="A242" s="145" t="s">
        <v>107</v>
      </c>
      <c r="B242" s="146">
        <v>290642644</v>
      </c>
      <c r="C242" s="146">
        <v>374121397</v>
      </c>
      <c r="D242" s="146">
        <v>346042940</v>
      </c>
      <c r="E242" s="67">
        <f>+C242-D242</f>
        <v>28078457</v>
      </c>
      <c r="F242" s="68">
        <f t="shared" si="13"/>
        <v>0.9249482728730428</v>
      </c>
      <c r="G242" s="44"/>
    </row>
    <row r="243" spans="1:7" s="45" customFormat="1" ht="36" customHeight="1">
      <c r="A243" s="145" t="s">
        <v>108</v>
      </c>
      <c r="B243" s="146">
        <v>80146648</v>
      </c>
      <c r="C243" s="146">
        <v>80146648</v>
      </c>
      <c r="D243" s="146">
        <v>80146545</v>
      </c>
      <c r="E243" s="67">
        <f t="shared" si="12"/>
        <v>103</v>
      </c>
      <c r="F243" s="68">
        <f t="shared" si="13"/>
        <v>0.9999987148557978</v>
      </c>
      <c r="G243" s="44"/>
    </row>
    <row r="244" spans="1:7" s="45" customFormat="1" ht="33.75" customHeight="1">
      <c r="A244" s="145" t="s">
        <v>109</v>
      </c>
      <c r="B244" s="146">
        <v>8832000</v>
      </c>
      <c r="C244" s="146">
        <v>4325200</v>
      </c>
      <c r="D244" s="146">
        <v>4325128</v>
      </c>
      <c r="E244" s="67">
        <f t="shared" si="12"/>
        <v>72</v>
      </c>
      <c r="F244" s="68">
        <f t="shared" si="13"/>
        <v>0.9999833533709424</v>
      </c>
      <c r="G244" s="44"/>
    </row>
    <row r="245" spans="1:7" s="45" customFormat="1" ht="34.5" customHeight="1">
      <c r="A245" s="145" t="s">
        <v>110</v>
      </c>
      <c r="B245" s="146">
        <v>36989090</v>
      </c>
      <c r="C245" s="146">
        <v>45182535</v>
      </c>
      <c r="D245" s="146">
        <v>45109975</v>
      </c>
      <c r="E245" s="67">
        <f>+C245-D245</f>
        <v>72560</v>
      </c>
      <c r="F245" s="68">
        <f t="shared" si="13"/>
        <v>0.998394069743984</v>
      </c>
      <c r="G245" s="44"/>
    </row>
    <row r="246" spans="1:7" s="45" customFormat="1" ht="50.25" customHeight="1">
      <c r="A246" s="145" t="s">
        <v>111</v>
      </c>
      <c r="B246" s="146">
        <v>21220375</v>
      </c>
      <c r="C246" s="146">
        <v>24832658</v>
      </c>
      <c r="D246" s="147">
        <v>0</v>
      </c>
      <c r="E246" s="67">
        <f t="shared" si="12"/>
        <v>24832658</v>
      </c>
      <c r="F246" s="68">
        <f t="shared" si="13"/>
        <v>0</v>
      </c>
      <c r="G246" s="44"/>
    </row>
    <row r="247" spans="1:7" s="45" customFormat="1" ht="51" customHeight="1">
      <c r="A247" s="145" t="s">
        <v>112</v>
      </c>
      <c r="B247" s="146">
        <v>8454429</v>
      </c>
      <c r="C247" s="146">
        <v>8482904</v>
      </c>
      <c r="D247" s="146">
        <v>28474</v>
      </c>
      <c r="E247" s="67">
        <f t="shared" si="12"/>
        <v>8454430</v>
      </c>
      <c r="F247" s="68">
        <f t="shared" si="13"/>
        <v>0.003356633530215596</v>
      </c>
      <c r="G247" s="44"/>
    </row>
    <row r="248" spans="1:7" s="45" customFormat="1" ht="39" customHeight="1">
      <c r="A248" s="145" t="s">
        <v>114</v>
      </c>
      <c r="B248" s="146">
        <v>3187107</v>
      </c>
      <c r="C248" s="146">
        <v>3693422</v>
      </c>
      <c r="D248" s="146">
        <v>1232149</v>
      </c>
      <c r="E248" s="67">
        <f>+C248-D248</f>
        <v>2461273</v>
      </c>
      <c r="F248" s="68">
        <f t="shared" si="13"/>
        <v>0.3336063412196061</v>
      </c>
      <c r="G248" s="44"/>
    </row>
    <row r="249" spans="1:7" s="45" customFormat="1" ht="38.25" customHeight="1">
      <c r="A249" s="145" t="s">
        <v>247</v>
      </c>
      <c r="B249" s="146">
        <v>267120</v>
      </c>
      <c r="C249" s="146">
        <v>3357285</v>
      </c>
      <c r="D249" s="146">
        <v>3346539</v>
      </c>
      <c r="E249" s="67">
        <f t="shared" si="12"/>
        <v>10746</v>
      </c>
      <c r="F249" s="68">
        <f t="shared" si="13"/>
        <v>0.9967991993530486</v>
      </c>
      <c r="G249" s="44"/>
    </row>
    <row r="250" spans="1:7" s="45" customFormat="1" ht="42.75">
      <c r="A250" s="145" t="s">
        <v>248</v>
      </c>
      <c r="B250" s="146">
        <v>381600</v>
      </c>
      <c r="C250" s="146">
        <v>8152225</v>
      </c>
      <c r="D250" s="147">
        <v>0</v>
      </c>
      <c r="E250" s="67">
        <f t="shared" si="12"/>
        <v>8152225</v>
      </c>
      <c r="F250" s="68">
        <f t="shared" si="13"/>
        <v>0</v>
      </c>
      <c r="G250" s="44"/>
    </row>
    <row r="251" spans="1:7" s="45" customFormat="1" ht="39.75" customHeight="1">
      <c r="A251" s="145" t="s">
        <v>249</v>
      </c>
      <c r="B251" s="146">
        <v>267120</v>
      </c>
      <c r="C251" s="147">
        <v>0</v>
      </c>
      <c r="D251" s="147">
        <v>0</v>
      </c>
      <c r="E251" s="67">
        <f t="shared" si="12"/>
        <v>0</v>
      </c>
      <c r="F251" s="68">
        <f t="shared" si="13"/>
        <v>0</v>
      </c>
      <c r="G251" s="44"/>
    </row>
    <row r="252" spans="1:7" s="45" customFormat="1" ht="40.5" customHeight="1">
      <c r="A252" s="145" t="s">
        <v>250</v>
      </c>
      <c r="B252" s="146">
        <v>3007740</v>
      </c>
      <c r="C252" s="146">
        <v>6355</v>
      </c>
      <c r="D252" s="146">
        <v>6355</v>
      </c>
      <c r="E252" s="67">
        <f t="shared" si="12"/>
        <v>0</v>
      </c>
      <c r="F252" s="68">
        <f>_xlfn.IFERROR(+D252/C252,0)</f>
        <v>1</v>
      </c>
      <c r="G252" s="44"/>
    </row>
    <row r="253" spans="1:7" s="45" customFormat="1" ht="41.25" customHeight="1">
      <c r="A253" s="145" t="s">
        <v>251</v>
      </c>
      <c r="B253" s="146">
        <v>6131160</v>
      </c>
      <c r="C253" s="146">
        <v>6018021</v>
      </c>
      <c r="D253" s="146">
        <v>1751437</v>
      </c>
      <c r="E253" s="67">
        <f t="shared" si="12"/>
        <v>4266584</v>
      </c>
      <c r="F253" s="68">
        <f t="shared" si="13"/>
        <v>0.29103205189878867</v>
      </c>
      <c r="G253" s="44"/>
    </row>
    <row r="254" spans="1:7" s="45" customFormat="1" ht="42.75">
      <c r="A254" s="145" t="s">
        <v>120</v>
      </c>
      <c r="B254" s="146">
        <v>24486</v>
      </c>
      <c r="C254" s="147">
        <v>0</v>
      </c>
      <c r="D254" s="147">
        <v>0</v>
      </c>
      <c r="E254" s="67">
        <f t="shared" si="12"/>
        <v>0</v>
      </c>
      <c r="F254" s="68">
        <f>_xlfn.IFERROR(+D254/C254,0)</f>
        <v>0</v>
      </c>
      <c r="G254" s="44"/>
    </row>
    <row r="255" spans="1:7" s="45" customFormat="1" ht="42.75">
      <c r="A255" s="145" t="s">
        <v>252</v>
      </c>
      <c r="B255" s="146">
        <v>59338</v>
      </c>
      <c r="C255" s="147">
        <v>0</v>
      </c>
      <c r="D255" s="147">
        <v>0</v>
      </c>
      <c r="E255" s="67">
        <f t="shared" si="12"/>
        <v>0</v>
      </c>
      <c r="F255" s="68">
        <f t="shared" si="13"/>
        <v>0</v>
      </c>
      <c r="G255" s="44"/>
    </row>
    <row r="256" spans="1:7" s="45" customFormat="1" ht="38.25" customHeight="1">
      <c r="A256" s="145" t="s">
        <v>125</v>
      </c>
      <c r="B256" s="146">
        <v>685756</v>
      </c>
      <c r="C256" s="146">
        <v>31483</v>
      </c>
      <c r="D256" s="146">
        <v>31097</v>
      </c>
      <c r="E256" s="67">
        <f t="shared" si="12"/>
        <v>386</v>
      </c>
      <c r="F256" s="68">
        <f>_xlfn.IFERROR(+D256/C256,0)</f>
        <v>0.9877394149223391</v>
      </c>
      <c r="G256" s="44"/>
    </row>
    <row r="257" spans="1:7" s="45" customFormat="1" ht="42" customHeight="1">
      <c r="A257" s="145" t="s">
        <v>126</v>
      </c>
      <c r="B257" s="146">
        <v>52063394</v>
      </c>
      <c r="C257" s="146">
        <v>67631397</v>
      </c>
      <c r="D257" s="146">
        <v>64862735</v>
      </c>
      <c r="E257" s="67">
        <f t="shared" si="12"/>
        <v>2768662</v>
      </c>
      <c r="F257" s="68">
        <f t="shared" si="13"/>
        <v>0.9590624750809155</v>
      </c>
      <c r="G257" s="44"/>
    </row>
    <row r="258" spans="1:7" s="45" customFormat="1" ht="34.5" customHeight="1">
      <c r="A258" s="145" t="s">
        <v>127</v>
      </c>
      <c r="B258" s="146">
        <v>11203900</v>
      </c>
      <c r="C258" s="146">
        <v>21323790</v>
      </c>
      <c r="D258" s="147">
        <v>0</v>
      </c>
      <c r="E258" s="67">
        <f t="shared" si="12"/>
        <v>21323790</v>
      </c>
      <c r="F258" s="68">
        <f t="shared" si="13"/>
        <v>0</v>
      </c>
      <c r="G258" s="44"/>
    </row>
    <row r="259" spans="1:7" s="45" customFormat="1" ht="38.25" customHeight="1">
      <c r="A259" s="145" t="s">
        <v>131</v>
      </c>
      <c r="B259" s="146">
        <v>101760</v>
      </c>
      <c r="C259" s="147">
        <v>0</v>
      </c>
      <c r="D259" s="147">
        <v>0</v>
      </c>
      <c r="E259" s="67">
        <f t="shared" si="12"/>
        <v>0</v>
      </c>
      <c r="F259" s="68">
        <f>_xlfn.IFERROR(+D259/C259,0)</f>
        <v>0</v>
      </c>
      <c r="G259" s="44"/>
    </row>
    <row r="260" spans="1:7" s="45" customFormat="1" ht="36" customHeight="1">
      <c r="A260" s="145" t="s">
        <v>132</v>
      </c>
      <c r="B260" s="146">
        <v>91406579</v>
      </c>
      <c r="C260" s="146">
        <v>110204062</v>
      </c>
      <c r="D260" s="146">
        <v>100268003</v>
      </c>
      <c r="E260" s="67">
        <f t="shared" si="12"/>
        <v>9936059</v>
      </c>
      <c r="F260" s="68">
        <f t="shared" si="13"/>
        <v>0.9098394485676944</v>
      </c>
      <c r="G260" s="44"/>
    </row>
    <row r="261" spans="1:7" s="45" customFormat="1" ht="39" customHeight="1">
      <c r="A261" s="145" t="s">
        <v>133</v>
      </c>
      <c r="B261" s="146">
        <v>14341749</v>
      </c>
      <c r="C261" s="146">
        <v>14341749</v>
      </c>
      <c r="D261" s="146">
        <v>14341749</v>
      </c>
      <c r="E261" s="67">
        <f t="shared" si="12"/>
        <v>0</v>
      </c>
      <c r="F261" s="68">
        <f>_xlfn.IFERROR(+D261/C261,0)</f>
        <v>1</v>
      </c>
      <c r="G261" s="44"/>
    </row>
    <row r="262" spans="1:7" s="45" customFormat="1" ht="40.5" customHeight="1">
      <c r="A262" s="145" t="s">
        <v>134</v>
      </c>
      <c r="B262" s="146">
        <v>2900000</v>
      </c>
      <c r="C262" s="146">
        <v>1328240</v>
      </c>
      <c r="D262" s="146">
        <v>1328240</v>
      </c>
      <c r="E262" s="67">
        <f t="shared" si="12"/>
        <v>0</v>
      </c>
      <c r="F262" s="68">
        <f t="shared" si="13"/>
        <v>1</v>
      </c>
      <c r="G262" s="44"/>
    </row>
    <row r="263" spans="1:7" s="45" customFormat="1" ht="40.5" customHeight="1">
      <c r="A263" s="145" t="s">
        <v>253</v>
      </c>
      <c r="B263" s="146">
        <v>10629521</v>
      </c>
      <c r="C263" s="146">
        <v>14102066</v>
      </c>
      <c r="D263" s="146">
        <v>14013428</v>
      </c>
      <c r="E263" s="67">
        <f t="shared" si="12"/>
        <v>88638</v>
      </c>
      <c r="F263" s="68">
        <f t="shared" si="13"/>
        <v>0.9937145379974821</v>
      </c>
      <c r="G263" s="44"/>
    </row>
    <row r="264" spans="1:7" s="45" customFormat="1" ht="53.25" customHeight="1">
      <c r="A264" s="145" t="s">
        <v>136</v>
      </c>
      <c r="B264" s="146">
        <v>5324642</v>
      </c>
      <c r="C264" s="146">
        <v>5172002</v>
      </c>
      <c r="D264" s="147">
        <v>0</v>
      </c>
      <c r="E264" s="67">
        <f t="shared" si="12"/>
        <v>5172002</v>
      </c>
      <c r="F264" s="68">
        <f t="shared" si="13"/>
        <v>0</v>
      </c>
      <c r="G264" s="44"/>
    </row>
    <row r="265" spans="1:7" s="45" customFormat="1" ht="48" customHeight="1">
      <c r="A265" s="145" t="s">
        <v>137</v>
      </c>
      <c r="B265" s="146">
        <v>2818143</v>
      </c>
      <c r="C265" s="146">
        <v>2818143</v>
      </c>
      <c r="D265" s="147">
        <v>0</v>
      </c>
      <c r="E265" s="67">
        <f t="shared" si="12"/>
        <v>2818143</v>
      </c>
      <c r="F265" s="68">
        <f>_xlfn.IFERROR(+D265/C265,0)</f>
        <v>0</v>
      </c>
      <c r="G265" s="44"/>
    </row>
    <row r="266" spans="1:7" s="45" customFormat="1" ht="38.25" customHeight="1">
      <c r="A266" s="145" t="s">
        <v>138</v>
      </c>
      <c r="B266" s="146">
        <v>13992</v>
      </c>
      <c r="C266" s="146">
        <v>347046</v>
      </c>
      <c r="D266" s="146">
        <v>347046</v>
      </c>
      <c r="E266" s="67">
        <f t="shared" si="12"/>
        <v>0</v>
      </c>
      <c r="F266" s="68">
        <f t="shared" si="13"/>
        <v>1</v>
      </c>
      <c r="G266" s="44"/>
    </row>
    <row r="267" spans="1:7" s="45" customFormat="1" ht="38.25" customHeight="1">
      <c r="A267" s="145" t="s">
        <v>254</v>
      </c>
      <c r="B267" s="146">
        <v>4278609</v>
      </c>
      <c r="C267" s="146">
        <v>2599428</v>
      </c>
      <c r="D267" s="147">
        <v>0</v>
      </c>
      <c r="E267" s="67">
        <f t="shared" si="12"/>
        <v>2599428</v>
      </c>
      <c r="F267" s="68">
        <f t="shared" si="13"/>
        <v>0</v>
      </c>
      <c r="G267" s="44"/>
    </row>
    <row r="268" spans="1:7" s="45" customFormat="1" ht="38.25" customHeight="1">
      <c r="A268" s="145" t="s">
        <v>140</v>
      </c>
      <c r="B268" s="146">
        <v>145362</v>
      </c>
      <c r="C268" s="147">
        <v>0</v>
      </c>
      <c r="D268" s="147">
        <v>0</v>
      </c>
      <c r="E268" s="67">
        <f t="shared" si="12"/>
        <v>0</v>
      </c>
      <c r="F268" s="68">
        <f t="shared" si="13"/>
        <v>0</v>
      </c>
      <c r="G268" s="44"/>
    </row>
    <row r="269" spans="1:7" s="45" customFormat="1" ht="38.25" customHeight="1">
      <c r="A269" s="145" t="s">
        <v>255</v>
      </c>
      <c r="B269" s="146">
        <v>3000</v>
      </c>
      <c r="C269" s="147">
        <v>0</v>
      </c>
      <c r="D269" s="147">
        <v>0</v>
      </c>
      <c r="E269" s="67">
        <f t="shared" si="12"/>
        <v>0</v>
      </c>
      <c r="F269" s="68">
        <f t="shared" si="13"/>
        <v>0</v>
      </c>
      <c r="G269" s="44"/>
    </row>
    <row r="270" spans="1:7" s="45" customFormat="1" ht="38.25" customHeight="1">
      <c r="A270" s="145" t="s">
        <v>143</v>
      </c>
      <c r="B270" s="146">
        <v>419760</v>
      </c>
      <c r="C270" s="147">
        <v>0</v>
      </c>
      <c r="D270" s="147">
        <v>0</v>
      </c>
      <c r="E270" s="67">
        <f t="shared" si="12"/>
        <v>0</v>
      </c>
      <c r="F270" s="68">
        <f t="shared" si="13"/>
        <v>0</v>
      </c>
      <c r="G270" s="44"/>
    </row>
    <row r="271" spans="1:7" s="45" customFormat="1" ht="38.25" customHeight="1">
      <c r="A271" s="145" t="s">
        <v>256</v>
      </c>
      <c r="B271" s="146">
        <v>9204849</v>
      </c>
      <c r="C271" s="146">
        <v>5300000</v>
      </c>
      <c r="D271" s="147">
        <v>0</v>
      </c>
      <c r="E271" s="67">
        <f t="shared" si="12"/>
        <v>5300000</v>
      </c>
      <c r="F271" s="68">
        <f t="shared" si="13"/>
        <v>0</v>
      </c>
      <c r="G271" s="44"/>
    </row>
    <row r="272" spans="1:7" s="45" customFormat="1" ht="38.25" customHeight="1">
      <c r="A272" s="145" t="s">
        <v>147</v>
      </c>
      <c r="B272" s="146">
        <v>376433</v>
      </c>
      <c r="C272" s="146">
        <v>51649</v>
      </c>
      <c r="D272" s="147">
        <v>984</v>
      </c>
      <c r="E272" s="67">
        <f t="shared" si="12"/>
        <v>50665</v>
      </c>
      <c r="F272" s="68">
        <f t="shared" si="13"/>
        <v>0.019051675734283336</v>
      </c>
      <c r="G272" s="44"/>
    </row>
    <row r="273" spans="1:7" s="45" customFormat="1" ht="38.25" customHeight="1">
      <c r="A273" s="145" t="s">
        <v>148</v>
      </c>
      <c r="B273" s="146">
        <v>8639488</v>
      </c>
      <c r="C273" s="146">
        <v>15335346</v>
      </c>
      <c r="D273" s="146">
        <v>15212995</v>
      </c>
      <c r="E273" s="67">
        <f t="shared" si="12"/>
        <v>122351</v>
      </c>
      <c r="F273" s="68">
        <f t="shared" si="13"/>
        <v>0.9920216342037539</v>
      </c>
      <c r="G273" s="44"/>
    </row>
    <row r="274" spans="1:7" s="45" customFormat="1" ht="38.25" customHeight="1">
      <c r="A274" s="145" t="s">
        <v>149</v>
      </c>
      <c r="B274" s="146">
        <v>1625507</v>
      </c>
      <c r="C274" s="147">
        <v>0</v>
      </c>
      <c r="D274" s="147">
        <v>0</v>
      </c>
      <c r="E274" s="67">
        <f t="shared" si="12"/>
        <v>0</v>
      </c>
      <c r="F274" s="68">
        <f t="shared" si="13"/>
        <v>0</v>
      </c>
      <c r="G274" s="44"/>
    </row>
    <row r="275" spans="1:7" s="45" customFormat="1" ht="38.25" customHeight="1">
      <c r="A275" s="145" t="s">
        <v>155</v>
      </c>
      <c r="B275" s="146">
        <v>63600</v>
      </c>
      <c r="C275" s="147">
        <v>0</v>
      </c>
      <c r="D275" s="147">
        <v>0</v>
      </c>
      <c r="E275" s="67">
        <f t="shared" si="12"/>
        <v>0</v>
      </c>
      <c r="F275" s="68">
        <f t="shared" si="13"/>
        <v>0</v>
      </c>
      <c r="G275" s="44"/>
    </row>
    <row r="276" spans="1:7" s="45" customFormat="1" ht="38.25" customHeight="1">
      <c r="A276" s="145" t="s">
        <v>257</v>
      </c>
      <c r="B276" s="146">
        <v>63600</v>
      </c>
      <c r="C276" s="147">
        <v>0</v>
      </c>
      <c r="D276" s="147">
        <v>0</v>
      </c>
      <c r="E276" s="67">
        <f t="shared" si="12"/>
        <v>0</v>
      </c>
      <c r="F276" s="68">
        <f t="shared" si="13"/>
        <v>0</v>
      </c>
      <c r="G276" s="44"/>
    </row>
    <row r="277" spans="1:7" s="45" customFormat="1" ht="33" customHeight="1">
      <c r="A277" s="145" t="s">
        <v>156</v>
      </c>
      <c r="B277" s="146">
        <v>135208398</v>
      </c>
      <c r="C277" s="146">
        <v>117618152</v>
      </c>
      <c r="D277" s="146">
        <v>105796339</v>
      </c>
      <c r="E277" s="67">
        <f t="shared" si="12"/>
        <v>11821813</v>
      </c>
      <c r="F277" s="68">
        <f t="shared" si="13"/>
        <v>0.8994898933627183</v>
      </c>
      <c r="G277" s="44"/>
    </row>
    <row r="278" spans="1:7" s="45" customFormat="1" ht="33" customHeight="1">
      <c r="A278" s="145" t="s">
        <v>157</v>
      </c>
      <c r="B278" s="146">
        <v>75688566</v>
      </c>
      <c r="C278" s="146">
        <v>71027131</v>
      </c>
      <c r="D278" s="146">
        <v>69619945</v>
      </c>
      <c r="E278" s="67">
        <f t="shared" si="12"/>
        <v>1407186</v>
      </c>
      <c r="F278" s="68">
        <f t="shared" si="13"/>
        <v>0.9801880495496854</v>
      </c>
      <c r="G278" s="44"/>
    </row>
    <row r="279" spans="1:7" s="45" customFormat="1" ht="33" customHeight="1">
      <c r="A279" s="145" t="s">
        <v>158</v>
      </c>
      <c r="B279" s="146">
        <v>12000000</v>
      </c>
      <c r="C279" s="147">
        <v>0</v>
      </c>
      <c r="D279" s="147">
        <v>0</v>
      </c>
      <c r="E279" s="67">
        <f t="shared" si="12"/>
        <v>0</v>
      </c>
      <c r="F279" s="68">
        <f t="shared" si="13"/>
        <v>0</v>
      </c>
      <c r="G279" s="44"/>
    </row>
    <row r="280" spans="1:7" s="45" customFormat="1" ht="33" customHeight="1">
      <c r="A280" s="145" t="s">
        <v>159</v>
      </c>
      <c r="B280" s="146">
        <v>5926615</v>
      </c>
      <c r="C280" s="146">
        <v>7151273</v>
      </c>
      <c r="D280" s="146">
        <v>7121925</v>
      </c>
      <c r="E280" s="67">
        <f t="shared" si="12"/>
        <v>29348</v>
      </c>
      <c r="F280" s="68">
        <f t="shared" si="13"/>
        <v>0.9958961152790559</v>
      </c>
      <c r="G280" s="44"/>
    </row>
    <row r="281" spans="1:7" s="45" customFormat="1" ht="42" customHeight="1">
      <c r="A281" s="145" t="s">
        <v>160</v>
      </c>
      <c r="B281" s="146">
        <v>2236854</v>
      </c>
      <c r="C281" s="146">
        <v>2666781</v>
      </c>
      <c r="D281" s="146">
        <v>2652529</v>
      </c>
      <c r="E281" s="67">
        <f t="shared" si="12"/>
        <v>14252</v>
      </c>
      <c r="F281" s="68">
        <f t="shared" si="13"/>
        <v>0.9946557291356133</v>
      </c>
      <c r="G281" s="44"/>
    </row>
    <row r="282" spans="1:7" s="45" customFormat="1" ht="42" customHeight="1">
      <c r="A282" s="145" t="s">
        <v>162</v>
      </c>
      <c r="B282" s="146">
        <v>42930</v>
      </c>
      <c r="C282" s="147">
        <v>0</v>
      </c>
      <c r="D282" s="147">
        <v>0</v>
      </c>
      <c r="E282" s="67">
        <f t="shared" si="12"/>
        <v>0</v>
      </c>
      <c r="F282" s="68">
        <f t="shared" si="13"/>
        <v>0</v>
      </c>
      <c r="G282" s="44"/>
    </row>
    <row r="283" spans="1:7" s="45" customFormat="1" ht="42" customHeight="1">
      <c r="A283" s="145" t="s">
        <v>258</v>
      </c>
      <c r="B283" s="146">
        <v>60102</v>
      </c>
      <c r="C283" s="147">
        <v>0</v>
      </c>
      <c r="D283" s="147">
        <v>0</v>
      </c>
      <c r="E283" s="67">
        <f t="shared" si="12"/>
        <v>0</v>
      </c>
      <c r="F283" s="68">
        <f t="shared" si="13"/>
        <v>0</v>
      </c>
      <c r="G283" s="44"/>
    </row>
    <row r="284" spans="1:7" s="45" customFormat="1" ht="42" customHeight="1">
      <c r="A284" s="145" t="s">
        <v>259</v>
      </c>
      <c r="B284" s="146">
        <v>127009</v>
      </c>
      <c r="C284" s="147">
        <v>0</v>
      </c>
      <c r="D284" s="147">
        <v>0</v>
      </c>
      <c r="E284" s="67">
        <f t="shared" si="12"/>
        <v>0</v>
      </c>
      <c r="F284" s="68">
        <f t="shared" si="13"/>
        <v>0</v>
      </c>
      <c r="G284" s="44"/>
    </row>
    <row r="285" spans="1:7" s="45" customFormat="1" ht="42" customHeight="1">
      <c r="A285" s="145" t="s">
        <v>163</v>
      </c>
      <c r="B285" s="146">
        <v>66108103</v>
      </c>
      <c r="C285" s="146">
        <v>79046290</v>
      </c>
      <c r="D285" s="146">
        <v>6484107</v>
      </c>
      <c r="E285" s="67">
        <f t="shared" si="12"/>
        <v>72562183</v>
      </c>
      <c r="F285" s="68">
        <f t="shared" si="13"/>
        <v>0.08202923881690083</v>
      </c>
      <c r="G285" s="44"/>
    </row>
    <row r="286" spans="1:7" s="45" customFormat="1" ht="42" customHeight="1">
      <c r="A286" s="145" t="s">
        <v>260</v>
      </c>
      <c r="B286" s="146">
        <v>381027</v>
      </c>
      <c r="C286" s="146">
        <v>687056</v>
      </c>
      <c r="D286" s="146">
        <v>687054</v>
      </c>
      <c r="E286" s="67">
        <f t="shared" si="12"/>
        <v>2</v>
      </c>
      <c r="F286" s="68">
        <f t="shared" si="13"/>
        <v>0.999997089029133</v>
      </c>
      <c r="G286" s="44"/>
    </row>
    <row r="287" spans="1:7" s="45" customFormat="1" ht="42" customHeight="1">
      <c r="A287" s="145" t="s">
        <v>165</v>
      </c>
      <c r="B287" s="146">
        <v>223949</v>
      </c>
      <c r="C287" s="146">
        <v>48963</v>
      </c>
      <c r="D287" s="146">
        <v>1341</v>
      </c>
      <c r="E287" s="67">
        <f t="shared" si="12"/>
        <v>47622</v>
      </c>
      <c r="F287" s="68">
        <f t="shared" si="13"/>
        <v>0.02738802769438147</v>
      </c>
      <c r="G287" s="44"/>
    </row>
    <row r="288" spans="1:7" s="45" customFormat="1" ht="42" customHeight="1">
      <c r="A288" s="145" t="s">
        <v>166</v>
      </c>
      <c r="B288" s="146">
        <v>11620903</v>
      </c>
      <c r="C288" s="146">
        <v>12620903</v>
      </c>
      <c r="D288" s="146">
        <v>12535977</v>
      </c>
      <c r="E288" s="67">
        <f t="shared" si="12"/>
        <v>84926</v>
      </c>
      <c r="F288" s="68">
        <f t="shared" si="13"/>
        <v>0.9932710044598235</v>
      </c>
      <c r="G288" s="44"/>
    </row>
    <row r="289" spans="1:7" s="45" customFormat="1" ht="42" customHeight="1">
      <c r="A289" s="145" t="s">
        <v>261</v>
      </c>
      <c r="B289" s="146">
        <v>25440</v>
      </c>
      <c r="C289" s="147">
        <v>0</v>
      </c>
      <c r="D289" s="147">
        <v>0</v>
      </c>
      <c r="E289" s="67">
        <f t="shared" si="12"/>
        <v>0</v>
      </c>
      <c r="F289" s="68">
        <f t="shared" si="13"/>
        <v>0</v>
      </c>
      <c r="G289" s="44"/>
    </row>
    <row r="290" spans="1:7" s="45" customFormat="1" ht="28.5">
      <c r="A290" s="145" t="s">
        <v>167</v>
      </c>
      <c r="B290" s="146">
        <v>3077183</v>
      </c>
      <c r="C290" s="146">
        <v>6176369</v>
      </c>
      <c r="D290" s="146">
        <v>4056938</v>
      </c>
      <c r="E290" s="67">
        <f t="shared" si="12"/>
        <v>2119431</v>
      </c>
      <c r="F290" s="68">
        <f t="shared" si="13"/>
        <v>0.656848384544382</v>
      </c>
      <c r="G290" s="44"/>
    </row>
    <row r="291" spans="1:7" s="45" customFormat="1" ht="28.5">
      <c r="A291" s="145" t="s">
        <v>168</v>
      </c>
      <c r="B291" s="146">
        <v>1414252</v>
      </c>
      <c r="C291" s="146">
        <v>1469265</v>
      </c>
      <c r="D291" s="146">
        <v>1455297</v>
      </c>
      <c r="E291" s="67">
        <f t="shared" si="12"/>
        <v>13968</v>
      </c>
      <c r="F291" s="68">
        <f t="shared" si="13"/>
        <v>0.9904932057865667</v>
      </c>
      <c r="G291" s="44"/>
    </row>
    <row r="292" spans="1:7" s="45" customFormat="1" ht="48.75" customHeight="1">
      <c r="A292" s="145" t="s">
        <v>169</v>
      </c>
      <c r="B292" s="146">
        <v>470182</v>
      </c>
      <c r="C292" s="146">
        <v>470182</v>
      </c>
      <c r="D292" s="147">
        <v>0</v>
      </c>
      <c r="E292" s="67">
        <f t="shared" si="12"/>
        <v>470182</v>
      </c>
      <c r="F292" s="68">
        <f t="shared" si="13"/>
        <v>0</v>
      </c>
      <c r="G292" s="44"/>
    </row>
    <row r="293" spans="1:7" s="45" customFormat="1" ht="48.75" customHeight="1">
      <c r="A293" s="145" t="s">
        <v>170</v>
      </c>
      <c r="B293" s="146">
        <v>140907</v>
      </c>
      <c r="C293" s="146">
        <v>140907</v>
      </c>
      <c r="D293" s="147">
        <v>0</v>
      </c>
      <c r="E293" s="67">
        <f t="shared" si="12"/>
        <v>140907</v>
      </c>
      <c r="F293" s="68">
        <f t="shared" si="13"/>
        <v>0</v>
      </c>
      <c r="G293" s="44"/>
    </row>
    <row r="294" spans="1:7" s="45" customFormat="1" ht="48.75" customHeight="1">
      <c r="A294" s="145" t="s">
        <v>171</v>
      </c>
      <c r="B294" s="146">
        <v>3909892</v>
      </c>
      <c r="C294" s="146">
        <v>3909892</v>
      </c>
      <c r="D294" s="146">
        <v>3909825</v>
      </c>
      <c r="E294" s="67">
        <f t="shared" si="12"/>
        <v>67</v>
      </c>
      <c r="F294" s="68">
        <f t="shared" si="13"/>
        <v>0.9999828639768055</v>
      </c>
      <c r="G294" s="44"/>
    </row>
    <row r="295" spans="1:7" s="45" customFormat="1" ht="48.75" customHeight="1">
      <c r="A295" s="145" t="s">
        <v>172</v>
      </c>
      <c r="B295" s="146">
        <v>121981</v>
      </c>
      <c r="C295" s="147">
        <v>0</v>
      </c>
      <c r="D295" s="147">
        <v>0</v>
      </c>
      <c r="E295" s="67">
        <f t="shared" si="12"/>
        <v>0</v>
      </c>
      <c r="F295" s="68">
        <f t="shared" si="13"/>
        <v>0</v>
      </c>
      <c r="G295" s="44"/>
    </row>
    <row r="296" spans="1:7" s="45" customFormat="1" ht="48.75" customHeight="1">
      <c r="A296" s="145" t="s">
        <v>173</v>
      </c>
      <c r="B296" s="146">
        <v>33390</v>
      </c>
      <c r="C296" s="147">
        <v>0</v>
      </c>
      <c r="D296" s="147">
        <v>0</v>
      </c>
      <c r="E296" s="67">
        <f t="shared" si="12"/>
        <v>0</v>
      </c>
      <c r="F296" s="68">
        <f t="shared" si="13"/>
        <v>0</v>
      </c>
      <c r="G296" s="44"/>
    </row>
    <row r="297" spans="1:7" s="45" customFormat="1" ht="48.75" customHeight="1">
      <c r="A297" s="145" t="s">
        <v>174</v>
      </c>
      <c r="B297" s="146">
        <v>2432000</v>
      </c>
      <c r="C297" s="146">
        <v>2432000</v>
      </c>
      <c r="D297" s="147">
        <v>0</v>
      </c>
      <c r="E297" s="67">
        <f t="shared" si="12"/>
        <v>2432000</v>
      </c>
      <c r="F297" s="68">
        <f t="shared" si="13"/>
        <v>0</v>
      </c>
      <c r="G297" s="44"/>
    </row>
    <row r="298" spans="1:7" s="45" customFormat="1" ht="15" customHeight="1">
      <c r="A298" s="88" t="s">
        <v>27</v>
      </c>
      <c r="B298" s="69">
        <f>SUM(B240:B297)</f>
        <v>999288146</v>
      </c>
      <c r="C298" s="69">
        <f>SUM(C240:C297)</f>
        <v>1124370215</v>
      </c>
      <c r="D298" s="69">
        <f>SUM(D240:D297)</f>
        <v>906717096</v>
      </c>
      <c r="E298" s="69">
        <f>SUM(E240:E297)</f>
        <v>217653119</v>
      </c>
      <c r="F298" s="70">
        <f t="shared" si="13"/>
        <v>0.8064221943125734</v>
      </c>
      <c r="G298" s="44"/>
    </row>
    <row r="299" spans="1:7" s="45" customFormat="1" ht="15" customHeight="1">
      <c r="A299" s="89"/>
      <c r="B299" s="36"/>
      <c r="C299" s="71"/>
      <c r="D299" s="18"/>
      <c r="E299" s="72"/>
      <c r="F299" s="73"/>
      <c r="G299" s="44"/>
    </row>
    <row r="300" spans="1:7" s="45" customFormat="1" ht="15" customHeight="1">
      <c r="A300" s="121" t="s">
        <v>77</v>
      </c>
      <c r="B300" s="120" t="s">
        <v>10</v>
      </c>
      <c r="C300" s="120"/>
      <c r="D300" s="95" t="s">
        <v>1</v>
      </c>
      <c r="E300" s="120" t="s">
        <v>32</v>
      </c>
      <c r="F300" s="120"/>
      <c r="G300" s="44"/>
    </row>
    <row r="301" spans="1:7" s="45" customFormat="1" ht="15" customHeight="1">
      <c r="A301" s="121"/>
      <c r="B301" s="95" t="s">
        <v>20</v>
      </c>
      <c r="C301" s="95" t="s">
        <v>21</v>
      </c>
      <c r="D301" s="95" t="s">
        <v>19</v>
      </c>
      <c r="E301" s="95" t="s">
        <v>4</v>
      </c>
      <c r="F301" s="95" t="s">
        <v>5</v>
      </c>
      <c r="G301" s="44"/>
    </row>
    <row r="302" spans="1:7" s="45" customFormat="1" ht="37.5" customHeight="1">
      <c r="A302" s="145" t="s">
        <v>176</v>
      </c>
      <c r="B302" s="146">
        <v>780000</v>
      </c>
      <c r="C302" s="146">
        <v>780000</v>
      </c>
      <c r="D302" s="146">
        <v>769252</v>
      </c>
      <c r="E302" s="67">
        <f>+C302-D302</f>
        <v>10748</v>
      </c>
      <c r="F302" s="68">
        <f>_xlfn.IFERROR(+D302/C302,0)</f>
        <v>0.9862205128205128</v>
      </c>
      <c r="G302" s="44"/>
    </row>
    <row r="303" spans="1:7" s="45" customFormat="1" ht="37.5" customHeight="1">
      <c r="A303" s="145" t="s">
        <v>177</v>
      </c>
      <c r="B303" s="146">
        <v>7285700</v>
      </c>
      <c r="C303" s="146">
        <v>10180477</v>
      </c>
      <c r="D303" s="146">
        <v>8748182</v>
      </c>
      <c r="E303" s="67">
        <f aca="true" t="shared" si="14" ref="E303:E334">+C303-D303</f>
        <v>1432295</v>
      </c>
      <c r="F303" s="68">
        <f aca="true" t="shared" si="15" ref="F303:F334">_xlfn.IFERROR(+D303/C303,0)</f>
        <v>0.8593096374560838</v>
      </c>
      <c r="G303" s="44"/>
    </row>
    <row r="304" spans="1:7" s="45" customFormat="1" ht="37.5" customHeight="1">
      <c r="A304" s="145" t="s">
        <v>262</v>
      </c>
      <c r="B304" s="146">
        <v>20000</v>
      </c>
      <c r="C304" s="146">
        <v>10000</v>
      </c>
      <c r="D304" s="147">
        <v>0</v>
      </c>
      <c r="E304" s="67">
        <f t="shared" si="14"/>
        <v>10000</v>
      </c>
      <c r="F304" s="68">
        <f t="shared" si="15"/>
        <v>0</v>
      </c>
      <c r="G304" s="44"/>
    </row>
    <row r="305" spans="1:7" s="45" customFormat="1" ht="37.5" customHeight="1">
      <c r="A305" s="145" t="s">
        <v>179</v>
      </c>
      <c r="B305" s="146">
        <v>12483808</v>
      </c>
      <c r="C305" s="146">
        <v>15034410</v>
      </c>
      <c r="D305" s="146">
        <v>14378256</v>
      </c>
      <c r="E305" s="67">
        <f t="shared" si="14"/>
        <v>656154</v>
      </c>
      <c r="F305" s="68">
        <f t="shared" si="15"/>
        <v>0.9563565181473699</v>
      </c>
      <c r="G305" s="44"/>
    </row>
    <row r="306" spans="1:7" s="45" customFormat="1" ht="37.5" customHeight="1">
      <c r="A306" s="145" t="s">
        <v>263</v>
      </c>
      <c r="B306" s="146">
        <v>1140000</v>
      </c>
      <c r="C306" s="146">
        <v>1121190</v>
      </c>
      <c r="D306" s="146">
        <v>1121190</v>
      </c>
      <c r="E306" s="67">
        <f t="shared" si="14"/>
        <v>0</v>
      </c>
      <c r="F306" s="68">
        <f t="shared" si="15"/>
        <v>1</v>
      </c>
      <c r="G306" s="44"/>
    </row>
    <row r="307" spans="1:7" s="45" customFormat="1" ht="46.5" customHeight="1">
      <c r="A307" s="145" t="s">
        <v>264</v>
      </c>
      <c r="B307" s="146">
        <v>18000</v>
      </c>
      <c r="C307" s="146">
        <v>33000</v>
      </c>
      <c r="D307" s="146">
        <v>33000</v>
      </c>
      <c r="E307" s="67">
        <f t="shared" si="14"/>
        <v>0</v>
      </c>
      <c r="F307" s="68">
        <f t="shared" si="15"/>
        <v>1</v>
      </c>
      <c r="G307" s="44"/>
    </row>
    <row r="308" spans="1:7" s="45" customFormat="1" ht="57.75" customHeight="1">
      <c r="A308" s="145" t="s">
        <v>182</v>
      </c>
      <c r="B308" s="146">
        <v>15000</v>
      </c>
      <c r="C308" s="147">
        <v>0</v>
      </c>
      <c r="D308" s="147">
        <v>0</v>
      </c>
      <c r="E308" s="67">
        <f t="shared" si="14"/>
        <v>0</v>
      </c>
      <c r="F308" s="68">
        <f t="shared" si="15"/>
        <v>0</v>
      </c>
      <c r="G308" s="44"/>
    </row>
    <row r="309" spans="1:7" s="45" customFormat="1" ht="46.5" customHeight="1">
      <c r="A309" s="145" t="s">
        <v>183</v>
      </c>
      <c r="B309" s="146">
        <v>10001</v>
      </c>
      <c r="C309" s="146">
        <v>1000000</v>
      </c>
      <c r="D309" s="147">
        <v>0</v>
      </c>
      <c r="E309" s="67">
        <f t="shared" si="14"/>
        <v>1000000</v>
      </c>
      <c r="F309" s="68">
        <f t="shared" si="15"/>
        <v>0</v>
      </c>
      <c r="G309" s="44"/>
    </row>
    <row r="310" spans="1:7" s="45" customFormat="1" ht="46.5" customHeight="1">
      <c r="A310" s="145" t="s">
        <v>184</v>
      </c>
      <c r="B310" s="146">
        <v>7831595</v>
      </c>
      <c r="C310" s="146">
        <v>17266215</v>
      </c>
      <c r="D310" s="146">
        <v>6298448</v>
      </c>
      <c r="E310" s="67">
        <f t="shared" si="14"/>
        <v>10967767</v>
      </c>
      <c r="F310" s="68">
        <f t="shared" si="15"/>
        <v>0.36478452283838697</v>
      </c>
      <c r="G310" s="44"/>
    </row>
    <row r="311" spans="1:7" s="45" customFormat="1" ht="47.25" customHeight="1">
      <c r="A311" s="145" t="s">
        <v>185</v>
      </c>
      <c r="B311" s="146">
        <v>15950982</v>
      </c>
      <c r="C311" s="146">
        <v>41341936</v>
      </c>
      <c r="D311" s="146">
        <v>5335914</v>
      </c>
      <c r="E311" s="67">
        <f>+C311-D311</f>
        <v>36006022</v>
      </c>
      <c r="F311" s="68">
        <f t="shared" si="15"/>
        <v>0.12906783078567002</v>
      </c>
      <c r="G311" s="44"/>
    </row>
    <row r="312" spans="1:7" s="45" customFormat="1" ht="47.25" customHeight="1">
      <c r="A312" s="145" t="s">
        <v>186</v>
      </c>
      <c r="B312" s="146">
        <v>1750000</v>
      </c>
      <c r="C312" s="146">
        <v>2073368</v>
      </c>
      <c r="D312" s="146">
        <v>2030000</v>
      </c>
      <c r="E312" s="67">
        <f t="shared" si="14"/>
        <v>43368</v>
      </c>
      <c r="F312" s="68">
        <f t="shared" si="15"/>
        <v>0.9790833079318287</v>
      </c>
      <c r="G312" s="44"/>
    </row>
    <row r="313" spans="1:7" s="45" customFormat="1" ht="47.25" customHeight="1">
      <c r="A313" s="145" t="s">
        <v>187</v>
      </c>
      <c r="B313" s="146">
        <v>4010001</v>
      </c>
      <c r="C313" s="146">
        <v>3996190</v>
      </c>
      <c r="D313" s="146">
        <v>3996189</v>
      </c>
      <c r="E313" s="67">
        <f t="shared" si="14"/>
        <v>1</v>
      </c>
      <c r="F313" s="68">
        <f t="shared" si="15"/>
        <v>0.999999749761648</v>
      </c>
      <c r="G313" s="44"/>
    </row>
    <row r="314" spans="1:7" s="45" customFormat="1" ht="48" customHeight="1">
      <c r="A314" s="145" t="s">
        <v>188</v>
      </c>
      <c r="B314" s="146">
        <v>1561259</v>
      </c>
      <c r="C314" s="146">
        <v>1561259</v>
      </c>
      <c r="D314" s="147">
        <v>0</v>
      </c>
      <c r="E314" s="67">
        <f t="shared" si="14"/>
        <v>1561259</v>
      </c>
      <c r="F314" s="68">
        <f t="shared" si="15"/>
        <v>0</v>
      </c>
      <c r="G314" s="44"/>
    </row>
    <row r="315" spans="1:7" s="45" customFormat="1" ht="48" customHeight="1">
      <c r="A315" s="145" t="s">
        <v>189</v>
      </c>
      <c r="B315" s="146">
        <v>2040000</v>
      </c>
      <c r="C315" s="146">
        <v>2040000</v>
      </c>
      <c r="D315" s="146">
        <v>2015709</v>
      </c>
      <c r="E315" s="67">
        <f t="shared" si="14"/>
        <v>24291</v>
      </c>
      <c r="F315" s="68">
        <f t="shared" si="15"/>
        <v>0.9880926470588235</v>
      </c>
      <c r="G315" s="44"/>
    </row>
    <row r="316" spans="1:7" s="45" customFormat="1" ht="48" customHeight="1">
      <c r="A316" s="145" t="s">
        <v>265</v>
      </c>
      <c r="B316" s="146">
        <v>100000</v>
      </c>
      <c r="C316" s="146">
        <v>100000</v>
      </c>
      <c r="D316" s="147">
        <v>0</v>
      </c>
      <c r="E316" s="67">
        <f t="shared" si="14"/>
        <v>100000</v>
      </c>
      <c r="F316" s="68">
        <f t="shared" si="15"/>
        <v>0</v>
      </c>
      <c r="G316" s="44"/>
    </row>
    <row r="317" spans="1:7" s="45" customFormat="1" ht="49.5" customHeight="1">
      <c r="A317" s="145" t="s">
        <v>190</v>
      </c>
      <c r="B317" s="146">
        <v>10001</v>
      </c>
      <c r="C317" s="147">
        <v>0</v>
      </c>
      <c r="D317" s="147">
        <v>0</v>
      </c>
      <c r="E317" s="67">
        <f t="shared" si="14"/>
        <v>0</v>
      </c>
      <c r="F317" s="68">
        <f t="shared" si="15"/>
        <v>0</v>
      </c>
      <c r="G317" s="44"/>
    </row>
    <row r="318" spans="1:7" s="45" customFormat="1" ht="49.5" customHeight="1">
      <c r="A318" s="145" t="s">
        <v>191</v>
      </c>
      <c r="B318" s="146">
        <v>10000000</v>
      </c>
      <c r="C318" s="146">
        <v>15471448</v>
      </c>
      <c r="D318" s="146">
        <v>15351093</v>
      </c>
      <c r="E318" s="67">
        <f t="shared" si="14"/>
        <v>120355</v>
      </c>
      <c r="F318" s="68">
        <f t="shared" si="15"/>
        <v>0.9922208315601746</v>
      </c>
      <c r="G318" s="44"/>
    </row>
    <row r="319" spans="1:7" s="45" customFormat="1" ht="45" customHeight="1">
      <c r="A319" s="145" t="s">
        <v>192</v>
      </c>
      <c r="B319" s="146">
        <v>20000000</v>
      </c>
      <c r="C319" s="146">
        <v>21498861</v>
      </c>
      <c r="D319" s="146">
        <v>21498860</v>
      </c>
      <c r="E319" s="67">
        <f t="shared" si="14"/>
        <v>1</v>
      </c>
      <c r="F319" s="68">
        <f t="shared" si="15"/>
        <v>0.999999953485908</v>
      </c>
      <c r="G319" s="44"/>
    </row>
    <row r="320" spans="1:7" s="45" customFormat="1" ht="45" customHeight="1">
      <c r="A320" s="145" t="s">
        <v>193</v>
      </c>
      <c r="B320" s="146">
        <v>10001</v>
      </c>
      <c r="C320" s="147">
        <v>0</v>
      </c>
      <c r="D320" s="147">
        <v>0</v>
      </c>
      <c r="E320" s="67">
        <f t="shared" si="14"/>
        <v>0</v>
      </c>
      <c r="F320" s="68">
        <f t="shared" si="15"/>
        <v>0</v>
      </c>
      <c r="G320" s="44"/>
    </row>
    <row r="321" spans="1:7" s="45" customFormat="1" ht="51" customHeight="1">
      <c r="A321" s="145" t="s">
        <v>194</v>
      </c>
      <c r="B321" s="146">
        <v>50000</v>
      </c>
      <c r="C321" s="147">
        <v>0</v>
      </c>
      <c r="D321" s="147">
        <v>0</v>
      </c>
      <c r="E321" s="67">
        <f t="shared" si="14"/>
        <v>0</v>
      </c>
      <c r="F321" s="68">
        <f t="shared" si="15"/>
        <v>0</v>
      </c>
      <c r="G321" s="44"/>
    </row>
    <row r="322" spans="1:7" s="45" customFormat="1" ht="45" customHeight="1">
      <c r="A322" s="145" t="s">
        <v>195</v>
      </c>
      <c r="B322" s="146">
        <v>681226</v>
      </c>
      <c r="C322" s="146">
        <v>681226</v>
      </c>
      <c r="D322" s="147">
        <v>0</v>
      </c>
      <c r="E322" s="67">
        <f t="shared" si="14"/>
        <v>681226</v>
      </c>
      <c r="F322" s="68">
        <f t="shared" si="15"/>
        <v>0</v>
      </c>
      <c r="G322" s="44"/>
    </row>
    <row r="323" spans="1:7" s="45" customFormat="1" ht="51.75" customHeight="1">
      <c r="A323" s="145" t="s">
        <v>196</v>
      </c>
      <c r="B323" s="146">
        <v>10001</v>
      </c>
      <c r="C323" s="147">
        <v>0</v>
      </c>
      <c r="D323" s="147">
        <v>0</v>
      </c>
      <c r="E323" s="67">
        <f t="shared" si="14"/>
        <v>0</v>
      </c>
      <c r="F323" s="68">
        <f t="shared" si="15"/>
        <v>0</v>
      </c>
      <c r="G323" s="44"/>
    </row>
    <row r="324" spans="1:7" s="45" customFormat="1" ht="51.75" customHeight="1">
      <c r="A324" s="145" t="s">
        <v>197</v>
      </c>
      <c r="B324" s="146">
        <v>10001</v>
      </c>
      <c r="C324" s="147">
        <v>0</v>
      </c>
      <c r="D324" s="147">
        <v>0</v>
      </c>
      <c r="E324" s="67">
        <f t="shared" si="14"/>
        <v>0</v>
      </c>
      <c r="F324" s="68">
        <f t="shared" si="15"/>
        <v>0</v>
      </c>
      <c r="G324" s="44"/>
    </row>
    <row r="325" spans="1:7" s="45" customFormat="1" ht="49.5" customHeight="1">
      <c r="A325" s="145" t="s">
        <v>198</v>
      </c>
      <c r="B325" s="146">
        <v>100000</v>
      </c>
      <c r="C325" s="146">
        <v>100000</v>
      </c>
      <c r="D325" s="147">
        <v>0</v>
      </c>
      <c r="E325" s="67">
        <f t="shared" si="14"/>
        <v>100000</v>
      </c>
      <c r="F325" s="68">
        <f t="shared" si="15"/>
        <v>0</v>
      </c>
      <c r="G325" s="44"/>
    </row>
    <row r="326" spans="1:7" s="45" customFormat="1" ht="49.5" customHeight="1">
      <c r="A326" s="145" t="s">
        <v>199</v>
      </c>
      <c r="B326" s="146">
        <v>10000</v>
      </c>
      <c r="C326" s="146">
        <v>10000</v>
      </c>
      <c r="D326" s="146">
        <v>10000</v>
      </c>
      <c r="E326" s="67">
        <f t="shared" si="14"/>
        <v>0</v>
      </c>
      <c r="F326" s="68">
        <f t="shared" si="15"/>
        <v>1</v>
      </c>
      <c r="G326" s="44"/>
    </row>
    <row r="327" spans="1:7" s="45" customFormat="1" ht="48" customHeight="1">
      <c r="A327" s="145" t="s">
        <v>200</v>
      </c>
      <c r="B327" s="146">
        <v>8807571</v>
      </c>
      <c r="C327" s="146">
        <v>9946003</v>
      </c>
      <c r="D327" s="146">
        <v>504000</v>
      </c>
      <c r="E327" s="67">
        <f t="shared" si="14"/>
        <v>9442003</v>
      </c>
      <c r="F327" s="68">
        <f t="shared" si="15"/>
        <v>0.05067362235865</v>
      </c>
      <c r="G327" s="44"/>
    </row>
    <row r="328" spans="1:7" s="45" customFormat="1" ht="38.25" customHeight="1">
      <c r="A328" s="145" t="s">
        <v>201</v>
      </c>
      <c r="B328" s="146">
        <v>850177</v>
      </c>
      <c r="C328" s="146">
        <v>1450177</v>
      </c>
      <c r="D328" s="146">
        <v>1130760</v>
      </c>
      <c r="E328" s="67">
        <f t="shared" si="14"/>
        <v>319417</v>
      </c>
      <c r="F328" s="68">
        <f t="shared" si="15"/>
        <v>0.7797393007888003</v>
      </c>
      <c r="G328" s="44"/>
    </row>
    <row r="329" spans="1:7" s="45" customFormat="1" ht="39.75" customHeight="1">
      <c r="A329" s="145" t="s">
        <v>202</v>
      </c>
      <c r="B329" s="146">
        <v>1160353</v>
      </c>
      <c r="C329" s="146">
        <v>560353</v>
      </c>
      <c r="D329" s="147">
        <v>0</v>
      </c>
      <c r="E329" s="67">
        <f t="shared" si="14"/>
        <v>560353</v>
      </c>
      <c r="F329" s="68">
        <f t="shared" si="15"/>
        <v>0</v>
      </c>
      <c r="G329" s="44"/>
    </row>
    <row r="330" spans="1:7" s="45" customFormat="1" ht="57.75" customHeight="1">
      <c r="A330" s="145" t="s">
        <v>203</v>
      </c>
      <c r="B330" s="146">
        <v>748039</v>
      </c>
      <c r="C330" s="146">
        <v>335307</v>
      </c>
      <c r="D330" s="146">
        <v>335282</v>
      </c>
      <c r="E330" s="67">
        <f t="shared" si="14"/>
        <v>25</v>
      </c>
      <c r="F330" s="68">
        <f t="shared" si="15"/>
        <v>0.9999254414611087</v>
      </c>
      <c r="G330" s="44"/>
    </row>
    <row r="331" spans="1:7" s="45" customFormat="1" ht="51.75" customHeight="1">
      <c r="A331" s="145" t="s">
        <v>204</v>
      </c>
      <c r="B331" s="146">
        <v>100000</v>
      </c>
      <c r="C331" s="147">
        <v>0</v>
      </c>
      <c r="D331" s="147">
        <v>0</v>
      </c>
      <c r="E331" s="67">
        <f t="shared" si="14"/>
        <v>0</v>
      </c>
      <c r="F331" s="68">
        <f t="shared" si="15"/>
        <v>0</v>
      </c>
      <c r="G331" s="44"/>
    </row>
    <row r="332" spans="1:7" s="45" customFormat="1" ht="38.25" customHeight="1">
      <c r="A332" s="145" t="s">
        <v>205</v>
      </c>
      <c r="B332" s="146">
        <v>100000</v>
      </c>
      <c r="C332" s="147">
        <v>0</v>
      </c>
      <c r="D332" s="147">
        <v>0</v>
      </c>
      <c r="E332" s="67">
        <f t="shared" si="14"/>
        <v>0</v>
      </c>
      <c r="F332" s="68">
        <f t="shared" si="15"/>
        <v>0</v>
      </c>
      <c r="G332" s="44"/>
    </row>
    <row r="333" spans="1:7" s="45" customFormat="1" ht="54.75" customHeight="1">
      <c r="A333" s="145" t="s">
        <v>206</v>
      </c>
      <c r="B333" s="146">
        <v>23570000</v>
      </c>
      <c r="C333" s="146">
        <v>17372124</v>
      </c>
      <c r="D333" s="146">
        <v>17364123</v>
      </c>
      <c r="E333" s="67">
        <f t="shared" si="14"/>
        <v>8001</v>
      </c>
      <c r="F333" s="68">
        <f t="shared" si="15"/>
        <v>0.999539434556189</v>
      </c>
      <c r="G333" s="44"/>
    </row>
    <row r="334" spans="1:7" s="45" customFormat="1" ht="49.5" customHeight="1">
      <c r="A334" s="145" t="s">
        <v>207</v>
      </c>
      <c r="B334" s="146">
        <v>65703</v>
      </c>
      <c r="C334" s="146">
        <v>1065703</v>
      </c>
      <c r="D334" s="146">
        <v>1065703</v>
      </c>
      <c r="E334" s="67">
        <f t="shared" si="14"/>
        <v>0</v>
      </c>
      <c r="F334" s="68">
        <f t="shared" si="15"/>
        <v>1</v>
      </c>
      <c r="G334" s="44"/>
    </row>
    <row r="335" spans="1:7" s="45" customFormat="1" ht="15" customHeight="1">
      <c r="A335" s="88" t="s">
        <v>28</v>
      </c>
      <c r="B335" s="69">
        <f>SUM(B302:B334)</f>
        <v>121279419</v>
      </c>
      <c r="C335" s="69">
        <f>SUM(C302:C334)</f>
        <v>165029247</v>
      </c>
      <c r="D335" s="69">
        <f>SUM(D302:D334)</f>
        <v>101985961</v>
      </c>
      <c r="E335" s="69">
        <f>SUM(E302:E334)</f>
        <v>63043286</v>
      </c>
      <c r="F335" s="70">
        <f>_xlfn.IFERROR(+D335/C335,0)</f>
        <v>0.6179871922944664</v>
      </c>
      <c r="G335" s="44"/>
    </row>
    <row r="336" spans="1:7" s="45" customFormat="1" ht="15" customHeight="1">
      <c r="A336" s="89"/>
      <c r="B336" s="36"/>
      <c r="C336" s="71"/>
      <c r="D336" s="18"/>
      <c r="E336" s="72"/>
      <c r="F336" s="73"/>
      <c r="G336" s="44"/>
    </row>
    <row r="337" spans="1:7" s="44" customFormat="1" ht="15" customHeight="1">
      <c r="A337" s="90" t="s">
        <v>78</v>
      </c>
      <c r="B337" s="78">
        <f>+B213+B221+B226+B236+B298+B335</f>
        <v>4542236204</v>
      </c>
      <c r="C337" s="78">
        <f>+C213+C221+C226+C236+C298+C335</f>
        <v>4692979993</v>
      </c>
      <c r="D337" s="78">
        <f>+D213+D221+D226+D236+D298+D335</f>
        <v>4392528493</v>
      </c>
      <c r="E337" s="78">
        <f>+E213+E221+E226+E236+E298+E335</f>
        <v>300451500</v>
      </c>
      <c r="F337" s="70">
        <f>_xlfn.IFERROR(+D337/C337,0)</f>
        <v>0.9359785252764448</v>
      </c>
      <c r="G337" s="45"/>
    </row>
    <row r="338" spans="1:7" s="44" customFormat="1" ht="15" customHeight="1">
      <c r="A338" s="18"/>
      <c r="B338" s="79"/>
      <c r="C338" s="79"/>
      <c r="D338" s="79"/>
      <c r="E338" s="79"/>
      <c r="F338" s="80"/>
      <c r="G338" s="45"/>
    </row>
    <row r="339" spans="1:7" s="1" customFormat="1" ht="24.75" customHeight="1">
      <c r="A339" s="118" t="s">
        <v>29</v>
      </c>
      <c r="B339" s="118"/>
      <c r="C339" s="118"/>
      <c r="D339" s="118"/>
      <c r="E339" s="118"/>
      <c r="F339" s="118"/>
      <c r="G339" s="2"/>
    </row>
    <row r="340" spans="1:7" s="1" customFormat="1" ht="15" customHeight="1">
      <c r="A340" s="71"/>
      <c r="B340" s="51"/>
      <c r="C340" s="37"/>
      <c r="D340" s="37"/>
      <c r="E340" s="37"/>
      <c r="F340" s="38"/>
      <c r="G340" s="2"/>
    </row>
    <row r="341" spans="1:7" s="1" customFormat="1" ht="15" customHeight="1">
      <c r="A341" s="112" t="s">
        <v>7</v>
      </c>
      <c r="B341" s="84"/>
      <c r="C341" s="105" t="s">
        <v>12</v>
      </c>
      <c r="D341" s="105"/>
      <c r="E341" s="105"/>
      <c r="F341" s="105"/>
      <c r="G341" s="2"/>
    </row>
    <row r="342" spans="1:7" s="1" customFormat="1" ht="15" customHeight="1">
      <c r="A342" s="117"/>
      <c r="B342" s="83"/>
      <c r="C342" s="105" t="s">
        <v>14</v>
      </c>
      <c r="D342" s="105"/>
      <c r="E342" s="105" t="s">
        <v>11</v>
      </c>
      <c r="F342" s="105"/>
      <c r="G342" s="2"/>
    </row>
    <row r="343" spans="1:7" s="1" customFormat="1" ht="15" customHeight="1">
      <c r="A343" s="10" t="s">
        <v>79</v>
      </c>
      <c r="B343" s="11"/>
      <c r="C343" s="104">
        <f>(C25*100)/D13</f>
        <v>17.452419548323533</v>
      </c>
      <c r="D343" s="104"/>
      <c r="E343" s="104">
        <f>(D25*100)/F13</f>
        <v>18.888061330648817</v>
      </c>
      <c r="F343" s="104"/>
      <c r="G343" s="2"/>
    </row>
    <row r="344" spans="1:7" s="1" customFormat="1" ht="15" customHeight="1">
      <c r="A344" s="12" t="s">
        <v>80</v>
      </c>
      <c r="B344" s="13"/>
      <c r="C344" s="109">
        <f>(C26*100)/D14</f>
        <v>16.865568065506817</v>
      </c>
      <c r="D344" s="109"/>
      <c r="E344" s="109">
        <f>(D26*100)/F14</f>
        <v>18.78994828098338</v>
      </c>
      <c r="F344" s="109"/>
      <c r="G344" s="2"/>
    </row>
    <row r="345" spans="1:7" s="1" customFormat="1" ht="15" customHeight="1">
      <c r="A345" s="71"/>
      <c r="B345" s="51"/>
      <c r="C345" s="37"/>
      <c r="D345" s="37"/>
      <c r="E345" s="37"/>
      <c r="F345" s="38"/>
      <c r="G345" s="2"/>
    </row>
    <row r="346" spans="1:7" s="1" customFormat="1" ht="24.75" customHeight="1">
      <c r="A346" s="118" t="s">
        <v>30</v>
      </c>
      <c r="B346" s="118"/>
      <c r="C346" s="118"/>
      <c r="D346" s="118"/>
      <c r="E346" s="118"/>
      <c r="F346" s="118"/>
      <c r="G346" s="2"/>
    </row>
    <row r="347" spans="1:7" s="1" customFormat="1" ht="15" customHeight="1">
      <c r="A347" s="71"/>
      <c r="B347" s="51"/>
      <c r="C347" s="37"/>
      <c r="D347" s="37"/>
      <c r="E347" s="37"/>
      <c r="F347" s="38"/>
      <c r="G347" s="2"/>
    </row>
    <row r="348" spans="1:7" s="1" customFormat="1" ht="15" customHeight="1">
      <c r="A348" s="112" t="s">
        <v>7</v>
      </c>
      <c r="B348" s="114"/>
      <c r="C348" s="105" t="s">
        <v>13</v>
      </c>
      <c r="D348" s="105"/>
      <c r="E348" s="105"/>
      <c r="F348" s="105"/>
      <c r="G348" s="2"/>
    </row>
    <row r="349" spans="1:7" s="1" customFormat="1" ht="15" customHeight="1">
      <c r="A349" s="117"/>
      <c r="B349" s="119"/>
      <c r="C349" s="105" t="s">
        <v>15</v>
      </c>
      <c r="D349" s="105"/>
      <c r="E349" s="105" t="s">
        <v>11</v>
      </c>
      <c r="F349" s="105"/>
      <c r="G349" s="2"/>
    </row>
    <row r="350" spans="1:7" s="1" customFormat="1" ht="15" customHeight="1">
      <c r="A350" s="10" t="s">
        <v>81</v>
      </c>
      <c r="B350" s="11"/>
      <c r="C350" s="104">
        <f>(C25*100)/D19</f>
        <v>16.558807570065127</v>
      </c>
      <c r="D350" s="104"/>
      <c r="E350" s="104">
        <f>(D25*100)/F19</f>
        <v>19.057812163832136</v>
      </c>
      <c r="F350" s="104"/>
      <c r="G350" s="2"/>
    </row>
    <row r="351" spans="1:7" s="1" customFormat="1" ht="15" customHeight="1">
      <c r="A351" s="12" t="s">
        <v>82</v>
      </c>
      <c r="B351" s="13"/>
      <c r="C351" s="109">
        <f>(C26*100)/D20</f>
        <v>15.914014920064469</v>
      </c>
      <c r="D351" s="109"/>
      <c r="E351" s="109">
        <f>(D26*100)/F20</f>
        <v>18.72226703172709</v>
      </c>
      <c r="F351" s="109"/>
      <c r="G351" s="2"/>
    </row>
    <row r="352" spans="1:7" s="1" customFormat="1" ht="15" customHeight="1">
      <c r="A352" s="71"/>
      <c r="B352" s="51"/>
      <c r="C352" s="37"/>
      <c r="D352" s="37"/>
      <c r="E352" s="37"/>
      <c r="F352" s="38"/>
      <c r="G352" s="2"/>
    </row>
    <row r="353" spans="1:7" s="1" customFormat="1" ht="15" customHeight="1">
      <c r="A353" s="18" t="s">
        <v>45</v>
      </c>
      <c r="B353" s="51"/>
      <c r="C353" s="37"/>
      <c r="D353" s="37"/>
      <c r="E353" s="37"/>
      <c r="F353" s="38"/>
      <c r="G353" s="2"/>
    </row>
    <row r="354" spans="1:7" s="50" customFormat="1" ht="15" customHeight="1">
      <c r="A354" s="24"/>
      <c r="B354" s="49"/>
      <c r="C354" s="37"/>
      <c r="D354" s="37"/>
      <c r="E354" s="37"/>
      <c r="F354" s="37"/>
      <c r="G354" s="3"/>
    </row>
    <row r="355" spans="1:7" s="50" customFormat="1" ht="15" customHeight="1">
      <c r="A355" s="18" t="s">
        <v>49</v>
      </c>
      <c r="B355" s="51"/>
      <c r="C355" s="37"/>
      <c r="D355" s="37"/>
      <c r="E355" s="37"/>
      <c r="F355" s="37"/>
      <c r="G355" s="3"/>
    </row>
    <row r="356" spans="1:7" s="50" customFormat="1" ht="15" customHeight="1">
      <c r="A356" s="18"/>
      <c r="B356" s="51"/>
      <c r="C356" s="37"/>
      <c r="D356" s="37"/>
      <c r="E356" s="37"/>
      <c r="F356" s="37"/>
      <c r="G356" s="3"/>
    </row>
    <row r="357" spans="1:7" s="50" customFormat="1" ht="15" customHeight="1">
      <c r="A357" s="98" t="s">
        <v>16</v>
      </c>
      <c r="B357" s="99"/>
      <c r="C357" s="112" t="s">
        <v>17</v>
      </c>
      <c r="D357" s="113"/>
      <c r="E357" s="113"/>
      <c r="F357" s="114"/>
      <c r="G357" s="3"/>
    </row>
    <row r="358" spans="1:7" s="50" customFormat="1" ht="40.5" customHeight="1">
      <c r="A358" s="100" t="s">
        <v>230</v>
      </c>
      <c r="B358" s="101"/>
      <c r="C358" s="106" t="s">
        <v>224</v>
      </c>
      <c r="D358" s="107"/>
      <c r="E358" s="107"/>
      <c r="F358" s="108"/>
      <c r="G358" s="3"/>
    </row>
    <row r="359" spans="1:7" s="50" customFormat="1" ht="41.25" customHeight="1">
      <c r="A359" s="96" t="s">
        <v>231</v>
      </c>
      <c r="B359" s="97"/>
      <c r="C359" s="106" t="s">
        <v>228</v>
      </c>
      <c r="D359" s="107"/>
      <c r="E359" s="107"/>
      <c r="F359" s="108"/>
      <c r="G359" s="3"/>
    </row>
    <row r="360" spans="1:7" s="50" customFormat="1" ht="45" customHeight="1">
      <c r="A360" s="102" t="s">
        <v>232</v>
      </c>
      <c r="B360" s="103"/>
      <c r="C360" s="106" t="s">
        <v>239</v>
      </c>
      <c r="D360" s="107"/>
      <c r="E360" s="107"/>
      <c r="F360" s="108"/>
      <c r="G360" s="3"/>
    </row>
    <row r="361" spans="1:7" s="50" customFormat="1" ht="38.25" customHeight="1">
      <c r="A361" s="96" t="s">
        <v>233</v>
      </c>
      <c r="B361" s="97"/>
      <c r="C361" s="106" t="s">
        <v>227</v>
      </c>
      <c r="D361" s="107"/>
      <c r="E361" s="107"/>
      <c r="F361" s="108"/>
      <c r="G361" s="3"/>
    </row>
    <row r="362" spans="1:7" s="50" customFormat="1" ht="45.75" customHeight="1">
      <c r="A362" s="96" t="s">
        <v>234</v>
      </c>
      <c r="B362" s="97"/>
      <c r="C362" s="106" t="s">
        <v>225</v>
      </c>
      <c r="D362" s="107"/>
      <c r="E362" s="107"/>
      <c r="F362" s="108"/>
      <c r="G362" s="3"/>
    </row>
    <row r="363" spans="1:7" s="50" customFormat="1" ht="89.25" customHeight="1">
      <c r="A363" s="96" t="s">
        <v>210</v>
      </c>
      <c r="B363" s="97"/>
      <c r="C363" s="106" t="s">
        <v>218</v>
      </c>
      <c r="D363" s="107"/>
      <c r="E363" s="107"/>
      <c r="F363" s="108"/>
      <c r="G363" s="3"/>
    </row>
    <row r="364" spans="1:7" s="50" customFormat="1" ht="53.25" customHeight="1">
      <c r="A364" s="96" t="s">
        <v>211</v>
      </c>
      <c r="B364" s="97"/>
      <c r="C364" s="106" t="s">
        <v>219</v>
      </c>
      <c r="D364" s="107"/>
      <c r="E364" s="107"/>
      <c r="F364" s="108"/>
      <c r="G364" s="3"/>
    </row>
    <row r="365" spans="1:7" s="50" customFormat="1" ht="21" customHeight="1">
      <c r="A365" s="96" t="s">
        <v>212</v>
      </c>
      <c r="B365" s="97"/>
      <c r="C365" s="106" t="s">
        <v>217</v>
      </c>
      <c r="D365" s="107"/>
      <c r="E365" s="107"/>
      <c r="F365" s="108"/>
      <c r="G365" s="3"/>
    </row>
    <row r="366" spans="1:7" s="50" customFormat="1" ht="31.5" customHeight="1">
      <c r="A366" s="96" t="s">
        <v>235</v>
      </c>
      <c r="B366" s="97"/>
      <c r="C366" s="106" t="s">
        <v>221</v>
      </c>
      <c r="D366" s="107"/>
      <c r="E366" s="107"/>
      <c r="F366" s="108"/>
      <c r="G366" s="3"/>
    </row>
    <row r="367" spans="1:7" s="50" customFormat="1" ht="47.25" customHeight="1">
      <c r="A367" s="96" t="s">
        <v>236</v>
      </c>
      <c r="B367" s="97"/>
      <c r="C367" s="106" t="s">
        <v>214</v>
      </c>
      <c r="D367" s="107"/>
      <c r="E367" s="107"/>
      <c r="F367" s="108"/>
      <c r="G367" s="3"/>
    </row>
    <row r="368" spans="1:7" s="50" customFormat="1" ht="17.25" customHeight="1">
      <c r="A368" s="115" t="s">
        <v>237</v>
      </c>
      <c r="B368" s="115"/>
      <c r="C368" s="115"/>
      <c r="D368" s="115"/>
      <c r="E368" s="115"/>
      <c r="F368" s="115"/>
      <c r="G368" s="3"/>
    </row>
    <row r="369" spans="1:7" s="50" customFormat="1" ht="24.75" customHeight="1">
      <c r="A369" s="15"/>
      <c r="B369" s="65"/>
      <c r="C369" s="65"/>
      <c r="D369" s="65"/>
      <c r="E369" s="65"/>
      <c r="F369" s="65"/>
      <c r="G369" s="3"/>
    </row>
    <row r="370" spans="1:7" s="50" customFormat="1" ht="15" customHeight="1">
      <c r="A370" s="18" t="s">
        <v>71</v>
      </c>
      <c r="B370" s="51"/>
      <c r="C370" s="37"/>
      <c r="D370" s="37"/>
      <c r="E370" s="37"/>
      <c r="F370" s="37"/>
      <c r="G370" s="3"/>
    </row>
    <row r="371" spans="1:7" s="50" customFormat="1" ht="15" customHeight="1">
      <c r="A371" s="18"/>
      <c r="B371" s="51"/>
      <c r="C371" s="37"/>
      <c r="D371" s="37"/>
      <c r="E371" s="37"/>
      <c r="F371" s="37"/>
      <c r="G371" s="3"/>
    </row>
    <row r="372" spans="1:7" s="50" customFormat="1" ht="15" customHeight="1">
      <c r="A372" s="98" t="s">
        <v>16</v>
      </c>
      <c r="B372" s="99"/>
      <c r="C372" s="112" t="s">
        <v>17</v>
      </c>
      <c r="D372" s="113"/>
      <c r="E372" s="113"/>
      <c r="F372" s="114"/>
      <c r="G372" s="3"/>
    </row>
    <row r="373" spans="1:7" s="50" customFormat="1" ht="35.25" customHeight="1">
      <c r="A373" s="100" t="s">
        <v>230</v>
      </c>
      <c r="B373" s="101"/>
      <c r="C373" s="106" t="s">
        <v>223</v>
      </c>
      <c r="D373" s="107"/>
      <c r="E373" s="107"/>
      <c r="F373" s="108"/>
      <c r="G373" s="3"/>
    </row>
    <row r="374" spans="1:7" s="50" customFormat="1" ht="35.25" customHeight="1">
      <c r="A374" s="96" t="s">
        <v>231</v>
      </c>
      <c r="B374" s="97"/>
      <c r="C374" s="106" t="s">
        <v>229</v>
      </c>
      <c r="D374" s="107"/>
      <c r="E374" s="107"/>
      <c r="F374" s="108"/>
      <c r="G374" s="3"/>
    </row>
    <row r="375" spans="1:7" s="50" customFormat="1" ht="59.25" customHeight="1">
      <c r="A375" s="96" t="s">
        <v>232</v>
      </c>
      <c r="B375" s="97"/>
      <c r="C375" s="106" t="s">
        <v>240</v>
      </c>
      <c r="D375" s="107"/>
      <c r="E375" s="107"/>
      <c r="F375" s="108"/>
      <c r="G375" s="3"/>
    </row>
    <row r="376" spans="1:7" s="50" customFormat="1" ht="36" customHeight="1">
      <c r="A376" s="96" t="s">
        <v>234</v>
      </c>
      <c r="B376" s="97"/>
      <c r="C376" s="106" t="s">
        <v>226</v>
      </c>
      <c r="D376" s="107"/>
      <c r="E376" s="107"/>
      <c r="F376" s="108"/>
      <c r="G376" s="3"/>
    </row>
    <row r="377" spans="1:7" s="50" customFormat="1" ht="84" customHeight="1">
      <c r="A377" s="96" t="s">
        <v>210</v>
      </c>
      <c r="B377" s="97"/>
      <c r="C377" s="106" t="s">
        <v>213</v>
      </c>
      <c r="D377" s="107"/>
      <c r="E377" s="107"/>
      <c r="F377" s="108"/>
      <c r="G377" s="3"/>
    </row>
    <row r="378" spans="1:7" s="50" customFormat="1" ht="51" customHeight="1">
      <c r="A378" s="96" t="s">
        <v>211</v>
      </c>
      <c r="B378" s="97"/>
      <c r="C378" s="106" t="s">
        <v>220</v>
      </c>
      <c r="D378" s="107"/>
      <c r="E378" s="107"/>
      <c r="F378" s="108"/>
      <c r="G378" s="3"/>
    </row>
    <row r="379" spans="1:7" s="50" customFormat="1" ht="22.5" customHeight="1">
      <c r="A379" s="96" t="s">
        <v>238</v>
      </c>
      <c r="B379" s="97"/>
      <c r="C379" s="106" t="s">
        <v>221</v>
      </c>
      <c r="D379" s="107"/>
      <c r="E379" s="107"/>
      <c r="F379" s="108"/>
      <c r="G379" s="3"/>
    </row>
    <row r="380" spans="1:7" s="50" customFormat="1" ht="21" customHeight="1">
      <c r="A380" s="96" t="s">
        <v>236</v>
      </c>
      <c r="B380" s="97"/>
      <c r="C380" s="106" t="s">
        <v>222</v>
      </c>
      <c r="D380" s="107"/>
      <c r="E380" s="107"/>
      <c r="F380" s="108"/>
      <c r="G380" s="3"/>
    </row>
    <row r="381" spans="1:7" s="5" customFormat="1" ht="15" customHeight="1">
      <c r="A381" s="149" t="s">
        <v>267</v>
      </c>
      <c r="B381" s="149"/>
      <c r="C381" s="149"/>
      <c r="D381" s="149"/>
      <c r="E381" s="149"/>
      <c r="F381" s="149"/>
      <c r="G381" s="4"/>
    </row>
    <row r="382" spans="1:7" s="5" customFormat="1" ht="15" customHeight="1">
      <c r="A382" s="91"/>
      <c r="B382" s="25"/>
      <c r="C382" s="26"/>
      <c r="D382" s="26"/>
      <c r="E382" s="26"/>
      <c r="F382" s="26"/>
      <c r="G382" s="4"/>
    </row>
    <row r="383" spans="1:7" s="1" customFormat="1" ht="15" customHeight="1">
      <c r="A383" s="110" t="s">
        <v>31</v>
      </c>
      <c r="B383" s="110"/>
      <c r="C383" s="110"/>
      <c r="D383" s="110"/>
      <c r="E383" s="110"/>
      <c r="F383" s="110"/>
      <c r="G383" s="2"/>
    </row>
    <row r="384" spans="1:6" s="3" customFormat="1" ht="15" customHeight="1">
      <c r="A384" s="136" t="s">
        <v>44</v>
      </c>
      <c r="B384" s="136"/>
      <c r="C384" s="136"/>
      <c r="D384" s="136"/>
      <c r="E384" s="136"/>
      <c r="F384" s="136"/>
    </row>
    <row r="385" spans="1:6" s="3" customFormat="1" ht="15" customHeight="1">
      <c r="A385" s="136" t="s">
        <v>36</v>
      </c>
      <c r="B385" s="136"/>
      <c r="C385" s="136"/>
      <c r="D385" s="136"/>
      <c r="E385" s="136"/>
      <c r="F385" s="136"/>
    </row>
    <row r="386" spans="1:6" s="3" customFormat="1" ht="15" customHeight="1">
      <c r="A386" s="136" t="s">
        <v>33</v>
      </c>
      <c r="B386" s="136"/>
      <c r="C386" s="136"/>
      <c r="D386" s="136"/>
      <c r="E386" s="136"/>
      <c r="F386" s="136"/>
    </row>
    <row r="387" spans="1:6" s="3" customFormat="1" ht="15" customHeight="1">
      <c r="A387" s="116" t="s">
        <v>46</v>
      </c>
      <c r="B387" s="116"/>
      <c r="C387" s="116"/>
      <c r="D387" s="116"/>
      <c r="E387" s="116"/>
      <c r="F387" s="116"/>
    </row>
    <row r="388" spans="1:6" ht="12.75">
      <c r="A388" s="137" t="s">
        <v>216</v>
      </c>
      <c r="B388" s="137"/>
      <c r="C388" s="137"/>
      <c r="D388" s="137"/>
      <c r="E388" s="137"/>
      <c r="F388" s="137"/>
    </row>
    <row r="389" spans="1:6" ht="12.75">
      <c r="A389" s="129"/>
      <c r="B389" s="129"/>
      <c r="C389" s="129"/>
      <c r="D389" s="129"/>
      <c r="E389" s="129"/>
      <c r="F389" s="129"/>
    </row>
    <row r="392" spans="1:6" ht="12.75">
      <c r="A392" s="129"/>
      <c r="B392" s="129"/>
      <c r="C392" s="129"/>
      <c r="D392" s="129"/>
      <c r="E392" s="129"/>
      <c r="F392" s="129"/>
    </row>
  </sheetData>
  <sheetProtection/>
  <mergeCells count="124">
    <mergeCell ref="A27:F27"/>
    <mergeCell ref="C362:F362"/>
    <mergeCell ref="A378:B378"/>
    <mergeCell ref="A381:F381"/>
    <mergeCell ref="A357:B357"/>
    <mergeCell ref="C357:F357"/>
    <mergeCell ref="C358:F358"/>
    <mergeCell ref="C359:F359"/>
    <mergeCell ref="C360:F360"/>
    <mergeCell ref="C361:F361"/>
    <mergeCell ref="C380:F380"/>
    <mergeCell ref="A228:A229"/>
    <mergeCell ref="B228:C228"/>
    <mergeCell ref="E228:F228"/>
    <mergeCell ref="A192:F192"/>
    <mergeCell ref="A195:A196"/>
    <mergeCell ref="B195:C195"/>
    <mergeCell ref="E195:F195"/>
    <mergeCell ref="A215:A216"/>
    <mergeCell ref="B215:C215"/>
    <mergeCell ref="E215:F215"/>
    <mergeCell ref="B80:C80"/>
    <mergeCell ref="E80:F80"/>
    <mergeCell ref="A154:A155"/>
    <mergeCell ref="B154:C154"/>
    <mergeCell ref="E154:F154"/>
    <mergeCell ref="A223:A224"/>
    <mergeCell ref="B223:C223"/>
    <mergeCell ref="E223:F223"/>
    <mergeCell ref="A392:F392"/>
    <mergeCell ref="A385:F385"/>
    <mergeCell ref="A386:F386"/>
    <mergeCell ref="C350:D350"/>
    <mergeCell ref="A29:F29"/>
    <mergeCell ref="A32:A33"/>
    <mergeCell ref="B32:C32"/>
    <mergeCell ref="E32:F32"/>
    <mergeCell ref="A55:A56"/>
    <mergeCell ref="B55:C55"/>
    <mergeCell ref="A384:F384"/>
    <mergeCell ref="A63:A64"/>
    <mergeCell ref="B63:C63"/>
    <mergeCell ref="E63:F63"/>
    <mergeCell ref="A388:F388"/>
    <mergeCell ref="A389:F389"/>
    <mergeCell ref="A238:A239"/>
    <mergeCell ref="A68:A69"/>
    <mergeCell ref="B68:C68"/>
    <mergeCell ref="E68:F68"/>
    <mergeCell ref="A7:F7"/>
    <mergeCell ref="C17:F17"/>
    <mergeCell ref="C363:F363"/>
    <mergeCell ref="A1:F1"/>
    <mergeCell ref="A2:F2"/>
    <mergeCell ref="A3:F3"/>
    <mergeCell ref="A11:B12"/>
    <mergeCell ref="A17:B18"/>
    <mergeCell ref="C23:C24"/>
    <mergeCell ref="A6:F6"/>
    <mergeCell ref="E344:F344"/>
    <mergeCell ref="C11:F11"/>
    <mergeCell ref="E12:F12"/>
    <mergeCell ref="A23:B24"/>
    <mergeCell ref="D23:D24"/>
    <mergeCell ref="E23:F23"/>
    <mergeCell ref="C18:D18"/>
    <mergeCell ref="C12:D12"/>
    <mergeCell ref="E55:F55"/>
    <mergeCell ref="A80:A81"/>
    <mergeCell ref="B238:C238"/>
    <mergeCell ref="E238:F238"/>
    <mergeCell ref="A300:A301"/>
    <mergeCell ref="B300:C300"/>
    <mergeCell ref="E300:F300"/>
    <mergeCell ref="E342:F342"/>
    <mergeCell ref="A339:F339"/>
    <mergeCell ref="A387:F387"/>
    <mergeCell ref="C351:D351"/>
    <mergeCell ref="A341:A342"/>
    <mergeCell ref="A346:F346"/>
    <mergeCell ref="A348:B349"/>
    <mergeCell ref="C344:D344"/>
    <mergeCell ref="C348:F348"/>
    <mergeCell ref="E349:F349"/>
    <mergeCell ref="C364:F364"/>
    <mergeCell ref="E343:F343"/>
    <mergeCell ref="C365:F365"/>
    <mergeCell ref="C366:F366"/>
    <mergeCell ref="C372:F372"/>
    <mergeCell ref="A379:B379"/>
    <mergeCell ref="C379:F379"/>
    <mergeCell ref="A377:B377"/>
    <mergeCell ref="C378:F378"/>
    <mergeCell ref="A373:B373"/>
    <mergeCell ref="A368:F368"/>
    <mergeCell ref="A374:B374"/>
    <mergeCell ref="E350:F350"/>
    <mergeCell ref="E351:F351"/>
    <mergeCell ref="C349:D349"/>
    <mergeCell ref="C341:F341"/>
    <mergeCell ref="A383:F383"/>
    <mergeCell ref="E18:F18"/>
    <mergeCell ref="C375:F375"/>
    <mergeCell ref="C376:F376"/>
    <mergeCell ref="A375:B375"/>
    <mergeCell ref="A376:B376"/>
    <mergeCell ref="C343:D343"/>
    <mergeCell ref="C342:D342"/>
    <mergeCell ref="A364:B364"/>
    <mergeCell ref="A365:B365"/>
    <mergeCell ref="A366:B366"/>
    <mergeCell ref="C377:F377"/>
    <mergeCell ref="C373:F373"/>
    <mergeCell ref="C374:F374"/>
    <mergeCell ref="C367:F367"/>
    <mergeCell ref="A367:B367"/>
    <mergeCell ref="A380:B380"/>
    <mergeCell ref="A372:B372"/>
    <mergeCell ref="A358:B358"/>
    <mergeCell ref="A359:B359"/>
    <mergeCell ref="A360:B360"/>
    <mergeCell ref="A361:B361"/>
    <mergeCell ref="A362:B362"/>
    <mergeCell ref="A363:B363"/>
  </mergeCells>
  <printOptions horizontalCentered="1"/>
  <pageMargins left="0" right="0" top="0.5118110236220472" bottom="0.5118110236220472" header="0.5118110236220472" footer="0.2362204724409449"/>
  <pageSetup orientation="portrait" paperSize="9" scale="63" r:id="rId3"/>
  <headerFooter alignWithMargins="0">
    <oddFooter>&amp;R&amp;P</oddFooter>
  </headerFooter>
  <rowBreaks count="1" manualBreakCount="1">
    <brk id="222" max="5" man="1"/>
  </rowBreaks>
  <legacyDrawing r:id="rId2"/>
  <oleObjects>
    <oleObject progId="PBrush" shapeId="10836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BARAO MELO</dc:creator>
  <cp:keywords/>
  <dc:description/>
  <cp:lastModifiedBy>Ieda Alves Batista Leite</cp:lastModifiedBy>
  <cp:lastPrinted>2018-05-14T18:41:32Z</cp:lastPrinted>
  <dcterms:created xsi:type="dcterms:W3CDTF">2008-01-19T12:08:48Z</dcterms:created>
  <dcterms:modified xsi:type="dcterms:W3CDTF">2018-05-14T18:41:47Z</dcterms:modified>
  <cp:category/>
  <cp:version/>
  <cp:contentType/>
  <cp:contentStatus/>
</cp:coreProperties>
</file>